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<sst xmlns="http://schemas.openxmlformats.org/spreadsheetml/2006/main" count="267" uniqueCount="231">
  <si>
    <t>Номер строки</t>
  </si>
  <si>
    <t>0102</t>
  </si>
  <si>
    <t>0103</t>
  </si>
  <si>
    <t>0104</t>
  </si>
  <si>
    <t>0300</t>
  </si>
  <si>
    <t>0400</t>
  </si>
  <si>
    <t>0500</t>
  </si>
  <si>
    <t>0600</t>
  </si>
  <si>
    <t>0700</t>
  </si>
  <si>
    <t>0800</t>
  </si>
  <si>
    <t>1000</t>
  </si>
  <si>
    <t>1100</t>
  </si>
  <si>
    <t>Код раздела, подраз-дела</t>
  </si>
  <si>
    <t>Исполненено</t>
  </si>
  <si>
    <t>3</t>
  </si>
  <si>
    <t>0100</t>
  </si>
  <si>
    <t>1400</t>
  </si>
  <si>
    <t>0106</t>
  </si>
  <si>
    <t>0111</t>
  </si>
  <si>
    <t>0113</t>
  </si>
  <si>
    <t>0309</t>
  </si>
  <si>
    <t>0405</t>
  </si>
  <si>
    <t>0408</t>
  </si>
  <si>
    <t>0410</t>
  </si>
  <si>
    <t>0412</t>
  </si>
  <si>
    <t>0502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</si>
  <si>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</si>
  <si>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</si>
  <si>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</si>
  <si>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</si>
  <si>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</si>
  <si>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</si>
  <si>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</si>
  <si>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</si>
  <si>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</si>
  <si>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1006</t>
  </si>
  <si>
    <t>1401</t>
  </si>
  <si>
    <t>1403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</si>
  <si>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</si>
  <si>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</si>
  <si>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</si>
  <si>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</si>
  <si>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</si>
  <si>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</si>
  <si>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</si>
  <si>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</si>
  <si>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</si>
  <si>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</si>
  <si>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</si>
  <si>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</si>
  <si>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</si>
  <si>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>00010102040011000110</t>
  </si>
  <si>
    <t xml:space="preserve">    НАЛОГИ НА СОВОКУПНЫЙ ДОХОД</t>
  </si>
  <si>
    <t xml:space="preserve">      Единый налог на вмененный доход для отдельных видов деятельности</t>
  </si>
  <si>
    <t>00010502010021000110</t>
  </si>
  <si>
    <t xml:space="preserve">      Единый налог на вменненый доход для отдельных видов деятельности</t>
  </si>
  <si>
    <t>00010502010022000110</t>
  </si>
  <si>
    <t>00010502020021000110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</si>
  <si>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</si>
  <si>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</si>
  <si>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>00010503010011000110</t>
  </si>
  <si>
    <t>00010503020011000110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</si>
  <si>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</si>
  <si>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ГОСУДАРСТВЕННАЯ ПОШЛИНА</t>
  </si>
  <si>
    <t>00010803010011000110</t>
  </si>
  <si>
    <t xml:space="preserve">      гос. пошлина по делам, рассматриваемым в судах</t>
  </si>
  <si>
    <t xml:space="preserve">    ДОХОДЫ ОТ ИСПОЛЬЗОВАНИЯ ИМУЩЕСТВА, НАХОДЯЩЕГОСЯ В ГОСУДАРСТВЕННОЙ И МУНИЦИПАЛЬНОЙ СОБСТВЕННОСТИ</t>
  </si>
  <si>
    <t>00011105035050001120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</si>
  <si>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</si>
  <si>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</si>
  <si>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00011109045050004120</t>
  </si>
  <si>
    <t>00011109045050010120</t>
  </si>
  <si>
    <t xml:space="preserve">    ПЛАТЕЖИ ПРИ ПОЛЬЗОВАНИИ ПРИРОДНЫМИ РЕСУРСАМИ</t>
  </si>
  <si>
    <t xml:space="preserve">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</si>
  <si>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</si>
  <si>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</si>
  <si>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</si>
  <si>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</si>
  <si>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</si>
  <si>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</si>
  <si>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</si>
  <si>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</si>
  <si>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Дотация бюджетам муниципальных районов на выравнивание бюджетной обеспеченности</t>
  </si>
  <si>
    <t>00020202999050000151</t>
  </si>
  <si>
    <t xml:space="preserve">      Прочие субсидии бюджетам муниципальных районов</t>
  </si>
  <si>
    <t>00020203001050000151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</si>
  <si>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</si>
  <si>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</si>
  <si>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</si>
  <si>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</si>
  <si>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</si>
  <si>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</si>
  <si>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</si>
  <si>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</si>
  <si>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Прочие субвенции бюджетам муниципальных районов</t>
  </si>
  <si>
    <t>00020204999050000151</t>
  </si>
  <si>
    <t xml:space="preserve">      Прочие межбюджетные трансферты, передаваемые бюджетам муниципальных районов</t>
  </si>
  <si>
    <t>00021905000050000151</t>
  </si>
  <si>
    <t>ИТОГО ДОХОДОВ</t>
  </si>
  <si>
    <t>0409</t>
  </si>
  <si>
    <t>Наименование раздела, подраздела,</t>
  </si>
  <si>
    <t>00010502010023000110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</si>
  <si>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</si>
  <si>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</si>
  <si>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</si>
  <si>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</si>
  <si>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</si>
  <si>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</si>
  <si>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</si>
  <si>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</si>
  <si>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</si>
  <si>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</si>
  <si>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</si>
  <si>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</si>
  <si>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</si>
  <si>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</si>
  <si>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</si>
  <si>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</si>
  <si>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</si>
  <si>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</si>
  <si>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>0406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</si>
  <si>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</si>
  <si>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</si>
  <si>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</si>
  <si>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</si>
  <si>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</si>
  <si>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</si>
  <si>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</si>
  <si>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</si>
  <si>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</si>
  <si>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</si>
  <si>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</si>
  <si>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</si>
  <si>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</si>
  <si>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</si>
  <si>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</si>
  <si>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</si>
  <si>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</si>
  <si>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</si>
  <si>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</si>
  <si>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</si>
  <si>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</si>
  <si>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</si>
  <si>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</si>
  <si>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</si>
  <si>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</si>
  <si>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</si>
  <si>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</si>
  <si>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</si>
  <si>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</si>
  <si>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00010000000000000000</t>
  </si>
  <si>
    <t>00010100000000000000</t>
  </si>
  <si>
    <t>00010102020011000110</t>
  </si>
  <si>
    <t>00010500000000000000</t>
  </si>
  <si>
    <t>00010800000000000000</t>
  </si>
  <si>
    <t>00011100000000000000</t>
  </si>
  <si>
    <t>00011105013100000120</t>
  </si>
  <si>
    <t>00011200000000000000</t>
  </si>
  <si>
    <t>00011300000000000000</t>
  </si>
  <si>
    <t xml:space="preserve">      Плата за содержание детей в казеных муниципальных дошкольных общеобразовательных учреждениях</t>
  </si>
  <si>
    <t>00011301995050001130</t>
  </si>
  <si>
    <t xml:space="preserve">      Плата за питание учащихся в казенных муниципальных общеобразовательных школах</t>
  </si>
  <si>
    <t>00011301995050003130</t>
  </si>
  <si>
    <t xml:space="preserve">      Прочие доходы от оказания платных услуг(работ) получателями средств бюджетов муниципальных районов</t>
  </si>
  <si>
    <t>00011301995050004130</t>
  </si>
  <si>
    <t>00011400000000000000</t>
  </si>
  <si>
    <t>00011700000000000000</t>
  </si>
  <si>
    <t>00020000000000000000</t>
  </si>
  <si>
    <t>00020200000000000000</t>
  </si>
  <si>
    <t>00021900000000000000</t>
  </si>
  <si>
    <t>00010102010012000110</t>
  </si>
  <si>
    <t>00010102010014000110</t>
  </si>
  <si>
    <t>00010102030011000110</t>
  </si>
  <si>
    <t>00010502020022000110</t>
  </si>
  <si>
    <t>00010503020012000110</t>
  </si>
  <si>
    <t xml:space="preserve">    ШТРАФЫ, САНКЦИИ, ВОЗМЕЩЕНИЕ УЩЕРБА</t>
  </si>
  <si>
    <t>00011600000000000000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</si>
  <si>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</si>
  <si>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</si>
  <si>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</si>
  <si>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00011109045050003120</t>
  </si>
  <si>
    <t xml:space="preserve">      Плата за пользование жилыми помещениями (плата за наём) муниципального жилищного фонда муниципальных районов</t>
  </si>
  <si>
    <t xml:space="preserve">      Доходы от сдачи в аренду движимого имущества,находящегося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</si>
  <si>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Плата за выбросы загрязняющих веществ в атмосферный воздух стационарными объектами</t>
  </si>
  <si>
    <t>00011201010016000120</t>
  </si>
  <si>
    <t xml:space="preserve">      Плата за выбросы загрязняющих веществ в атмосферный воздух передвижными объектами</t>
  </si>
  <si>
    <t>00011201020016000120</t>
  </si>
  <si>
    <t xml:space="preserve">      Плата за сбросы загрязняющих веществ в водные объекты</t>
  </si>
  <si>
    <t>00011201030016000120</t>
  </si>
  <si>
    <t xml:space="preserve">      Плата за размещение отходов производства и потребления</t>
  </si>
  <si>
    <t>00011201040016000120</t>
  </si>
  <si>
    <t>00011406013100000430</t>
  </si>
  <si>
    <t>в рублях</t>
  </si>
  <si>
    <t xml:space="preserve">      Физическая культура</t>
  </si>
  <si>
    <t>1101</t>
  </si>
  <si>
    <t>Приложение 2</t>
  </si>
  <si>
    <t>Приложение 1</t>
  </si>
  <si>
    <t>единица измерения: руб.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</si>
  <si>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</si>
  <si>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</si>
  <si>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</si>
  <si>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</si>
  <si>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</si>
  <si>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 xml:space="preserve">      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</si>
  <si>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</si>
  <si>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00010502010024000110</t>
  </si>
  <si>
    <t xml:space="preserve">      18211606000016000140</t>
  </si>
  <si>
    <t>00011606000016000140</t>
  </si>
  <si>
    <t xml:space="preserve">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</si>
  <si>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</si>
  <si>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поселений.</t>
  </si>
  <si>
    <t>00021805010050000151</t>
  </si>
  <si>
    <t>Сумма средств, предусмотренная на 2013 год в Решении о местном бюджете, в рублях</t>
  </si>
  <si>
    <t>Информация об исполнении расходов бюджета муниципального образования Камышловский муниципальный район на 01.03.2013 года</t>
  </si>
  <si>
    <t>Сумма средств, предусмотренная сводной бюджетной росписью на 2013 год, в рублях</t>
  </si>
  <si>
    <t>в процентах к сумме средств, отраженных в графе 5</t>
  </si>
  <si>
    <t>00010102020012000110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</si>
  <si>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</si>
  <si>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00010102030012000110</t>
  </si>
  <si>
    <t xml:space="preserve">      налог,взимаемый в связи с применением патентной системы налогообложения, зачисляемый в бюджеты муниципальных районов</t>
  </si>
  <si>
    <t>00010504020021000110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</si>
  <si>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</si>
  <si>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</si>
  <si>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  Субсидии на строительство объектов социальной и коммунальной инфраструктуры муниципального значения</t>
  </si>
  <si>
    <t>00020202077050000151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</si>
  <si>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</si>
  <si>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</si>
  <si>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 xml:space="preserve">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</si>
  <si>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</si>
  <si>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</si>
  <si>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Информация об исполнении доходов бюджета муниципального образования Камышловский муниципальный район на 01.03.2013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</si>
</sst>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8" fillId="24" borderId="10" xfId="55" applyFont="1" applyFill="1" applyBorder="1" applyAlignment="1">
      <alignment vertical="top" wrapText="1"/>
      <protection/>
    </xf>
    <xf numFmtId="49" fontId="27" fillId="24" borderId="10" xfId="55" applyNumberFormat="1" applyFont="1" applyFill="1" applyBorder="1" applyAlignment="1">
      <alignment horizontal="center" vertical="top" shrinkToFit="1"/>
      <protection/>
    </xf>
    <xf numFmtId="4" fontId="28" fillId="6" borderId="10" xfId="55" applyNumberFormat="1" applyFont="1" applyFill="1" applyBorder="1" applyAlignment="1">
      <alignment horizontal="right" vertical="top" shrinkToFit="1"/>
      <protection/>
    </xf>
    <xf numFmtId="4" fontId="28" fillId="22" borderId="12" xfId="55" applyNumberFormat="1" applyFont="1" applyFill="1" applyBorder="1" applyAlignment="1">
      <alignment horizontal="right" vertical="top" shrinkToFit="1"/>
      <protection/>
    </xf>
    <xf numFmtId="0" fontId="27" fillId="24" borderId="10" xfId="55" applyFont="1" applyFill="1" applyBorder="1" applyAlignment="1">
      <alignment vertical="top" wrapText="1"/>
      <protection/>
    </xf>
    <xf numFmtId="4" fontId="27" fillId="6" borderId="10" xfId="55" applyNumberFormat="1" applyFont="1" applyFill="1" applyBorder="1" applyAlignment="1">
      <alignment horizontal="right" vertical="top" shrinkToFit="1"/>
      <protection/>
    </xf>
    <xf numFmtId="49" fontId="28" fillId="24" borderId="10" xfId="55" applyNumberFormat="1" applyFont="1" applyFill="1" applyBorder="1" applyAlignment="1">
      <alignment horizontal="center" vertical="top" shrinkToFit="1"/>
      <protection/>
    </xf>
    <xf numFmtId="0" fontId="26" fillId="24" borderId="13" xfId="53" applyFont="1" applyFill="1" applyBorder="1" applyAlignment="1">
      <alignment horizontal="center" vertical="justify" wrapText="1"/>
      <protection/>
    </xf>
    <xf numFmtId="0" fontId="26" fillId="24" borderId="11" xfId="53" applyFont="1" applyFill="1" applyBorder="1" applyAlignment="1">
      <alignment horizontal="center" vertical="justify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28" fillId="24" borderId="12" xfId="55" applyFont="1" applyFill="1" applyBorder="1" applyAlignment="1">
      <alignment horizontal="right"/>
      <protection/>
    </xf>
    <xf numFmtId="4" fontId="2" fillId="0" borderId="0" xfId="0" applyNumberFormat="1" applyFont="1" applyFill="1" applyAlignment="1">
      <alignment/>
    </xf>
    <xf numFmtId="0" fontId="27" fillId="24" borderId="0" xfId="54" applyFont="1" applyFill="1" applyAlignment="1">
      <alignment horizontal="right" wrapText="1"/>
      <protection/>
    </xf>
    <xf numFmtId="0" fontId="8" fillId="0" borderId="0" xfId="54">
      <alignment/>
      <protection/>
    </xf>
    <xf numFmtId="0" fontId="27" fillId="24" borderId="0" xfId="54" applyFont="1" applyFill="1" applyAlignment="1">
      <alignment horizontal="left" wrapText="1"/>
      <protection/>
    </xf>
    <xf numFmtId="0" fontId="29" fillId="24" borderId="0" xfId="54" applyFont="1" applyFill="1" applyAlignment="1">
      <alignment horizontal="center" wrapText="1"/>
      <protection/>
    </xf>
    <xf numFmtId="0" fontId="29" fillId="24" borderId="0" xfId="54" applyFont="1" applyFill="1" applyAlignment="1">
      <alignment horizontal="center" wrapText="1"/>
      <protection/>
    </xf>
    <xf numFmtId="0" fontId="29" fillId="24" borderId="0" xfId="54" applyFont="1" applyFill="1" applyAlignment="1">
      <alignment horizontal="center"/>
      <protection/>
    </xf>
    <xf numFmtId="0" fontId="29" fillId="24" borderId="0" xfId="54" applyFont="1" applyFill="1" applyAlignment="1">
      <alignment horizontal="center"/>
      <protection/>
    </xf>
    <xf numFmtId="0" fontId="27" fillId="24" borderId="15" xfId="54" applyFont="1" applyFill="1" applyBorder="1" applyAlignment="1">
      <alignment horizontal="right"/>
      <protection/>
    </xf>
    <xf numFmtId="0" fontId="27" fillId="24" borderId="13" xfId="54" applyFont="1" applyFill="1" applyBorder="1" applyAlignment="1">
      <alignment horizontal="center" vertical="center" wrapText="1"/>
      <protection/>
    </xf>
    <xf numFmtId="0" fontId="27" fillId="24" borderId="16" xfId="54" applyFont="1" applyFill="1" applyBorder="1" applyAlignment="1">
      <alignment horizontal="center" vertical="center" wrapText="1"/>
      <protection/>
    </xf>
    <xf numFmtId="0" fontId="27" fillId="24" borderId="17" xfId="54" applyFont="1" applyFill="1" applyBorder="1" applyAlignment="1">
      <alignment horizontal="center" vertical="center" wrapText="1"/>
      <protection/>
    </xf>
    <xf numFmtId="0" fontId="27" fillId="24" borderId="18" xfId="54" applyFont="1" applyFill="1" applyBorder="1" applyAlignment="1">
      <alignment horizontal="center" vertical="center" wrapText="1"/>
      <protection/>
    </xf>
    <xf numFmtId="0" fontId="27" fillId="24" borderId="10" xfId="54" applyFont="1" applyFill="1" applyBorder="1" applyAlignment="1">
      <alignment horizontal="center" vertical="center" wrapText="1"/>
      <protection/>
    </xf>
    <xf numFmtId="0" fontId="27" fillId="24" borderId="11" xfId="54" applyFont="1" applyFill="1" applyBorder="1" applyAlignment="1">
      <alignment horizontal="center" vertical="center" wrapText="1"/>
      <protection/>
    </xf>
    <xf numFmtId="0" fontId="27" fillId="24" borderId="10" xfId="54" applyFont="1" applyFill="1" applyBorder="1" applyAlignment="1">
      <alignment horizontal="left" vertical="top" wrapText="1"/>
      <protection/>
    </xf>
    <xf numFmtId="49" fontId="27" fillId="24" borderId="10" xfId="54" applyNumberFormat="1" applyFont="1" applyFill="1" applyBorder="1" applyAlignment="1">
      <alignment horizontal="center" vertical="top" shrinkToFit="1"/>
      <protection/>
    </xf>
    <xf numFmtId="0" fontId="27" fillId="24" borderId="10" xfId="54" applyFont="1" applyFill="1" applyBorder="1" applyAlignment="1">
      <alignment horizontal="center" vertical="top" wrapText="1"/>
      <protection/>
    </xf>
    <xf numFmtId="4" fontId="28" fillId="6" borderId="10" xfId="54" applyNumberFormat="1" applyFont="1" applyFill="1" applyBorder="1" applyAlignment="1">
      <alignment horizontal="right" vertical="top" shrinkToFit="1"/>
      <protection/>
    </xf>
    <xf numFmtId="49" fontId="28" fillId="24" borderId="17" xfId="54" applyNumberFormat="1" applyFont="1" applyFill="1" applyBorder="1" applyAlignment="1">
      <alignment horizontal="left" vertical="top" shrinkToFit="1"/>
      <protection/>
    </xf>
    <xf numFmtId="49" fontId="28" fillId="24" borderId="18" xfId="54" applyNumberFormat="1" applyFont="1" applyFill="1" applyBorder="1" applyAlignment="1">
      <alignment horizontal="left" vertical="top" shrinkToFit="1"/>
      <protection/>
    </xf>
    <xf numFmtId="49" fontId="28" fillId="24" borderId="10" xfId="54" applyNumberFormat="1" applyFont="1" applyFill="1" applyBorder="1" applyAlignment="1">
      <alignment horizontal="left" vertical="top" shrinkToFit="1"/>
      <protection/>
    </xf>
    <xf numFmtId="4" fontId="28" fillId="22" borderId="10" xfId="54" applyNumberFormat="1" applyFont="1" applyFill="1" applyBorder="1" applyAlignment="1">
      <alignment horizontal="right" vertical="top" shrinkToFit="1"/>
      <protection/>
    </xf>
    <xf numFmtId="0" fontId="27" fillId="24" borderId="0" xfId="54" applyFont="1" applyFill="1">
      <alignment/>
      <protection/>
    </xf>
    <xf numFmtId="0" fontId="27" fillId="24" borderId="0" xfId="54" applyFont="1" applyFill="1" applyAlignment="1">
      <alignment horizontal="left" wrapText="1"/>
      <protection/>
    </xf>
    <xf numFmtId="0" fontId="27" fillId="24" borderId="10" xfId="0" applyFont="1" applyFill="1" applyBorder="1" applyAlignment="1">
      <alignment horizontal="left" vertical="top" wrapText="1"/>
    </xf>
    <xf numFmtId="4" fontId="28" fillId="25" borderId="10" xfId="54" applyNumberFormat="1" applyFont="1" applyFill="1" applyBorder="1" applyAlignment="1">
      <alignment vertical="top" shrinkToFit="1"/>
      <protection/>
    </xf>
    <xf numFmtId="10" fontId="28" fillId="25" borderId="10" xfId="54" applyNumberFormat="1" applyFont="1" applyFill="1" applyBorder="1" applyAlignment="1">
      <alignment vertical="top" shrinkToFit="1"/>
      <protection/>
    </xf>
    <xf numFmtId="4" fontId="27" fillId="25" borderId="10" xfId="54" applyNumberFormat="1" applyFont="1" applyFill="1" applyBorder="1" applyAlignment="1">
      <alignment vertical="top" shrinkToFit="1"/>
      <protection/>
    </xf>
    <xf numFmtId="10" fontId="27" fillId="25" borderId="10" xfId="54" applyNumberFormat="1" applyFont="1" applyFill="1" applyBorder="1" applyAlignment="1">
      <alignment vertical="top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бюджета за октябрь 2011 г.2вариант" xfId="53"/>
    <cellStyle name="Обычный_Исполнение бюджета на 01.03.2013 для сайта" xfId="54"/>
    <cellStyle name="Обычный_приложение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showGridLines="0" showZeros="0" tabSelected="1" workbookViewId="0" topLeftCell="A1">
      <selection activeCell="A78" sqref="A78"/>
    </sheetView>
  </sheetViews>
  <sheetFormatPr defaultColWidth="9.140625" defaultRowHeight="12.75" outlineLevelRow="2"/>
  <cols>
    <col min="1" max="1" width="54.57421875" style="30" customWidth="1"/>
    <col min="2" max="16" width="0" style="30" hidden="1" customWidth="1"/>
    <col min="17" max="17" width="18.00390625" style="30" customWidth="1"/>
    <col min="18" max="24" width="0" style="30" hidden="1" customWidth="1"/>
    <col min="25" max="25" width="18.00390625" style="30" customWidth="1"/>
    <col min="26" max="33" width="0" style="30" hidden="1" customWidth="1"/>
    <col min="34" max="34" width="18.00390625" style="30" customWidth="1"/>
    <col min="35" max="16384" width="10.28125" style="30" customWidth="1"/>
  </cols>
  <sheetData>
    <row r="1" spans="1:34" ht="25.5" customHeight="1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31.5" customHeight="1">
      <c r="A2" s="32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5.75" customHeight="1" hidden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</row>
    <row r="5" spans="1:3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</row>
    <row r="6" spans="1:34" ht="14.25">
      <c r="A6" s="36" t="s">
        <v>197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3.25" customHeight="1">
      <c r="A7" s="37" t="s">
        <v>38</v>
      </c>
      <c r="B7" s="37" t="s">
        <v>39</v>
      </c>
      <c r="C7" s="37" t="s">
        <v>39</v>
      </c>
      <c r="D7" s="37" t="s">
        <v>39</v>
      </c>
      <c r="E7" s="38" t="s">
        <v>40</v>
      </c>
      <c r="F7" s="39"/>
      <c r="G7" s="40"/>
      <c r="H7" s="38" t="s">
        <v>41</v>
      </c>
      <c r="I7" s="39"/>
      <c r="J7" s="40"/>
      <c r="K7" s="37" t="s">
        <v>39</v>
      </c>
      <c r="L7" s="37" t="s">
        <v>39</v>
      </c>
      <c r="M7" s="37" t="s">
        <v>39</v>
      </c>
      <c r="N7" s="37" t="s">
        <v>39</v>
      </c>
      <c r="O7" s="37" t="s">
        <v>39</v>
      </c>
      <c r="P7" s="37" t="s">
        <v>39</v>
      </c>
      <c r="Q7" s="19" t="s">
        <v>212</v>
      </c>
      <c r="R7" s="37" t="s">
        <v>39</v>
      </c>
      <c r="S7" s="37" t="s">
        <v>39</v>
      </c>
      <c r="T7" s="37" t="s">
        <v>39</v>
      </c>
      <c r="U7" s="37" t="s">
        <v>39</v>
      </c>
      <c r="V7" s="37" t="s">
        <v>39</v>
      </c>
      <c r="W7" s="38" t="s">
        <v>42</v>
      </c>
      <c r="X7" s="39"/>
      <c r="Y7" s="40"/>
      <c r="Z7" s="38" t="s">
        <v>43</v>
      </c>
      <c r="AA7" s="39"/>
      <c r="AB7" s="40"/>
      <c r="AC7" s="41" t="s">
        <v>39</v>
      </c>
      <c r="AD7" s="38" t="s">
        <v>44</v>
      </c>
      <c r="AE7" s="40"/>
      <c r="AF7" s="38" t="s">
        <v>45</v>
      </c>
      <c r="AG7" s="40"/>
      <c r="AH7" s="37" t="s">
        <v>46</v>
      </c>
    </row>
    <row r="8" spans="1:34" ht="44.25" customHeight="1">
      <c r="A8" s="42"/>
      <c r="B8" s="42"/>
      <c r="C8" s="42"/>
      <c r="D8" s="42"/>
      <c r="E8" s="41" t="s">
        <v>39</v>
      </c>
      <c r="F8" s="41" t="s">
        <v>39</v>
      </c>
      <c r="G8" s="41" t="s">
        <v>39</v>
      </c>
      <c r="H8" s="41" t="s">
        <v>39</v>
      </c>
      <c r="I8" s="41" t="s">
        <v>39</v>
      </c>
      <c r="J8" s="41" t="s">
        <v>39</v>
      </c>
      <c r="K8" s="42"/>
      <c r="L8" s="42"/>
      <c r="M8" s="42"/>
      <c r="N8" s="42"/>
      <c r="O8" s="42"/>
      <c r="P8" s="42"/>
      <c r="Q8" s="20"/>
      <c r="R8" s="42"/>
      <c r="S8" s="42"/>
      <c r="T8" s="42"/>
      <c r="U8" s="42"/>
      <c r="V8" s="42"/>
      <c r="W8" s="41" t="s">
        <v>39</v>
      </c>
      <c r="X8" s="41" t="s">
        <v>39</v>
      </c>
      <c r="Y8" s="41" t="s">
        <v>47</v>
      </c>
      <c r="Z8" s="41" t="s">
        <v>39</v>
      </c>
      <c r="AA8" s="41" t="s">
        <v>39</v>
      </c>
      <c r="AB8" s="41" t="s">
        <v>39</v>
      </c>
      <c r="AC8" s="41"/>
      <c r="AD8" s="41" t="s">
        <v>39</v>
      </c>
      <c r="AE8" s="41" t="s">
        <v>39</v>
      </c>
      <c r="AF8" s="41" t="s">
        <v>39</v>
      </c>
      <c r="AG8" s="41" t="s">
        <v>39</v>
      </c>
      <c r="AH8" s="42"/>
    </row>
    <row r="9" spans="1:34" ht="14.25">
      <c r="A9" s="53" t="s">
        <v>48</v>
      </c>
      <c r="B9" s="44" t="s">
        <v>150</v>
      </c>
      <c r="C9" s="44"/>
      <c r="D9" s="44"/>
      <c r="E9" s="45"/>
      <c r="F9" s="44"/>
      <c r="G9" s="44"/>
      <c r="H9" s="44"/>
      <c r="I9" s="44"/>
      <c r="J9" s="44"/>
      <c r="K9" s="44"/>
      <c r="L9" s="44"/>
      <c r="M9" s="44"/>
      <c r="N9" s="46">
        <v>0</v>
      </c>
      <c r="O9" s="46">
        <v>209724400</v>
      </c>
      <c r="P9" s="46">
        <v>0</v>
      </c>
      <c r="Q9" s="54">
        <v>209724400</v>
      </c>
      <c r="R9" s="54">
        <v>209724400</v>
      </c>
      <c r="S9" s="54">
        <v>209724400</v>
      </c>
      <c r="T9" s="54">
        <v>0</v>
      </c>
      <c r="U9" s="54">
        <v>0</v>
      </c>
      <c r="V9" s="54">
        <v>0</v>
      </c>
      <c r="W9" s="54">
        <v>0</v>
      </c>
      <c r="X9" s="54">
        <v>28178811.69</v>
      </c>
      <c r="Y9" s="54">
        <v>28178811.69</v>
      </c>
      <c r="Z9" s="54">
        <v>0</v>
      </c>
      <c r="AA9" s="54">
        <v>28178811.69</v>
      </c>
      <c r="AB9" s="54">
        <v>28178811.69</v>
      </c>
      <c r="AC9" s="54">
        <v>28178811.69</v>
      </c>
      <c r="AD9" s="54">
        <v>181545588.31</v>
      </c>
      <c r="AE9" s="55">
        <v>0.1344</v>
      </c>
      <c r="AF9" s="54">
        <v>181545588.31</v>
      </c>
      <c r="AG9" s="55">
        <v>0.1344</v>
      </c>
      <c r="AH9" s="55">
        <f>Y9/Q9</f>
        <v>0.13436115058619788</v>
      </c>
    </row>
    <row r="10" spans="1:34" ht="14.25" outlineLevel="1">
      <c r="A10" s="53" t="s">
        <v>49</v>
      </c>
      <c r="B10" s="44" t="s">
        <v>151</v>
      </c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4"/>
      <c r="N10" s="46">
        <v>0</v>
      </c>
      <c r="O10" s="46">
        <v>193960000</v>
      </c>
      <c r="P10" s="46">
        <v>0</v>
      </c>
      <c r="Q10" s="54">
        <v>193960000</v>
      </c>
      <c r="R10" s="54">
        <v>193960000</v>
      </c>
      <c r="S10" s="54">
        <v>193960000</v>
      </c>
      <c r="T10" s="54">
        <v>0</v>
      </c>
      <c r="U10" s="54">
        <v>0</v>
      </c>
      <c r="V10" s="54">
        <v>0</v>
      </c>
      <c r="W10" s="54">
        <v>0</v>
      </c>
      <c r="X10" s="54">
        <v>25837535.86</v>
      </c>
      <c r="Y10" s="54">
        <v>25837535.86</v>
      </c>
      <c r="Z10" s="54">
        <v>0</v>
      </c>
      <c r="AA10" s="54">
        <v>25837535.86</v>
      </c>
      <c r="AB10" s="54">
        <v>25837535.86</v>
      </c>
      <c r="AC10" s="54">
        <v>25837535.86</v>
      </c>
      <c r="AD10" s="54">
        <v>168122464.14</v>
      </c>
      <c r="AE10" s="55">
        <v>0.1332</v>
      </c>
      <c r="AF10" s="54">
        <v>168122464.14</v>
      </c>
      <c r="AG10" s="55">
        <v>0.1332</v>
      </c>
      <c r="AH10" s="55">
        <f>Y10/Q10</f>
        <v>0.1332106406475562</v>
      </c>
    </row>
    <row r="11" spans="1:34" ht="76.5" hidden="1" outlineLevel="2">
      <c r="A11" s="53" t="s">
        <v>198</v>
      </c>
      <c r="B11" s="44" t="s">
        <v>50</v>
      </c>
      <c r="C11" s="44"/>
      <c r="D11" s="44"/>
      <c r="E11" s="45"/>
      <c r="F11" s="44"/>
      <c r="G11" s="44"/>
      <c r="H11" s="44"/>
      <c r="I11" s="44"/>
      <c r="J11" s="44"/>
      <c r="K11" s="44"/>
      <c r="L11" s="44"/>
      <c r="M11" s="44"/>
      <c r="N11" s="46">
        <v>0</v>
      </c>
      <c r="O11" s="46">
        <v>193500000</v>
      </c>
      <c r="P11" s="46">
        <v>0</v>
      </c>
      <c r="Q11" s="54">
        <v>193500000</v>
      </c>
      <c r="R11" s="54">
        <v>193500000</v>
      </c>
      <c r="S11" s="54">
        <v>193500000</v>
      </c>
      <c r="T11" s="54">
        <v>0</v>
      </c>
      <c r="U11" s="54">
        <v>0</v>
      </c>
      <c r="V11" s="54">
        <v>0</v>
      </c>
      <c r="W11" s="54">
        <v>0</v>
      </c>
      <c r="X11" s="54">
        <v>25721289.67</v>
      </c>
      <c r="Y11" s="54">
        <v>25721289.67</v>
      </c>
      <c r="Z11" s="54">
        <v>0</v>
      </c>
      <c r="AA11" s="54">
        <v>25721289.67</v>
      </c>
      <c r="AB11" s="54">
        <v>25721289.67</v>
      </c>
      <c r="AC11" s="54">
        <v>25721289.67</v>
      </c>
      <c r="AD11" s="54">
        <v>167778710.33</v>
      </c>
      <c r="AE11" s="55">
        <v>0.1329</v>
      </c>
      <c r="AF11" s="54">
        <v>167778710.33</v>
      </c>
      <c r="AG11" s="55">
        <v>0.1329</v>
      </c>
      <c r="AH11" s="55">
        <f>Y11/Q11</f>
        <v>0.1329265616020672</v>
      </c>
    </row>
    <row r="12" spans="1:34" ht="76.5" hidden="1" outlineLevel="2">
      <c r="A12" s="53" t="s">
        <v>199</v>
      </c>
      <c r="B12" s="44" t="s">
        <v>170</v>
      </c>
      <c r="C12" s="44"/>
      <c r="D12" s="44"/>
      <c r="E12" s="45"/>
      <c r="F12" s="44"/>
      <c r="G12" s="44"/>
      <c r="H12" s="44"/>
      <c r="I12" s="44"/>
      <c r="J12" s="44"/>
      <c r="K12" s="44"/>
      <c r="L12" s="44"/>
      <c r="M12" s="44"/>
      <c r="N12" s="46">
        <v>0</v>
      </c>
      <c r="O12" s="46">
        <v>0</v>
      </c>
      <c r="P12" s="46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20811.47</v>
      </c>
      <c r="Y12" s="54">
        <v>20811.47</v>
      </c>
      <c r="Z12" s="54">
        <v>0</v>
      </c>
      <c r="AA12" s="54">
        <v>20811.47</v>
      </c>
      <c r="AB12" s="54">
        <v>20811.47</v>
      </c>
      <c r="AC12" s="54">
        <v>20811.47</v>
      </c>
      <c r="AD12" s="54">
        <v>-20811.47</v>
      </c>
      <c r="AE12" s="55"/>
      <c r="AF12" s="54">
        <v>-20811.47</v>
      </c>
      <c r="AG12" s="55"/>
      <c r="AH12" s="55"/>
    </row>
    <row r="13" spans="1:34" ht="76.5" hidden="1" outlineLevel="2">
      <c r="A13" s="53" t="s">
        <v>199</v>
      </c>
      <c r="B13" s="44" t="s">
        <v>171</v>
      </c>
      <c r="C13" s="44"/>
      <c r="D13" s="44"/>
      <c r="E13" s="45"/>
      <c r="F13" s="44"/>
      <c r="G13" s="44"/>
      <c r="H13" s="44"/>
      <c r="I13" s="44"/>
      <c r="J13" s="44"/>
      <c r="K13" s="44"/>
      <c r="L13" s="44"/>
      <c r="M13" s="44"/>
      <c r="N13" s="46">
        <v>0</v>
      </c>
      <c r="O13" s="46">
        <v>0</v>
      </c>
      <c r="P13" s="46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20210.5</v>
      </c>
      <c r="Y13" s="54">
        <v>20210.5</v>
      </c>
      <c r="Z13" s="54">
        <v>0</v>
      </c>
      <c r="AA13" s="54">
        <v>20210.5</v>
      </c>
      <c r="AB13" s="54">
        <v>20210.5</v>
      </c>
      <c r="AC13" s="54">
        <v>20210.5</v>
      </c>
      <c r="AD13" s="54">
        <v>-20210.5</v>
      </c>
      <c r="AE13" s="55"/>
      <c r="AF13" s="54">
        <v>-20210.5</v>
      </c>
      <c r="AG13" s="55"/>
      <c r="AH13" s="55"/>
    </row>
    <row r="14" spans="1:34" ht="102" hidden="1" outlineLevel="2">
      <c r="A14" s="53" t="s">
        <v>200</v>
      </c>
      <c r="B14" s="44" t="s">
        <v>152</v>
      </c>
      <c r="C14" s="44"/>
      <c r="D14" s="44"/>
      <c r="E14" s="45"/>
      <c r="F14" s="44"/>
      <c r="G14" s="44"/>
      <c r="H14" s="44"/>
      <c r="I14" s="44"/>
      <c r="J14" s="44"/>
      <c r="K14" s="44"/>
      <c r="L14" s="44"/>
      <c r="M14" s="44"/>
      <c r="N14" s="46">
        <v>0</v>
      </c>
      <c r="O14" s="46">
        <v>200000</v>
      </c>
      <c r="P14" s="46">
        <v>0</v>
      </c>
      <c r="Q14" s="54">
        <v>200000</v>
      </c>
      <c r="R14" s="54">
        <v>200000</v>
      </c>
      <c r="S14" s="54">
        <v>200000</v>
      </c>
      <c r="T14" s="54">
        <v>0</v>
      </c>
      <c r="U14" s="54">
        <v>0</v>
      </c>
      <c r="V14" s="54">
        <v>0</v>
      </c>
      <c r="W14" s="54">
        <v>0</v>
      </c>
      <c r="X14" s="54">
        <v>46050.89</v>
      </c>
      <c r="Y14" s="54">
        <v>46050.89</v>
      </c>
      <c r="Z14" s="54">
        <v>0</v>
      </c>
      <c r="AA14" s="54">
        <v>46050.89</v>
      </c>
      <c r="AB14" s="54">
        <v>46050.89</v>
      </c>
      <c r="AC14" s="54">
        <v>46050.89</v>
      </c>
      <c r="AD14" s="54">
        <v>153949.11</v>
      </c>
      <c r="AE14" s="55">
        <v>0.2303</v>
      </c>
      <c r="AF14" s="54">
        <v>153949.11</v>
      </c>
      <c r="AG14" s="55">
        <v>0.2303</v>
      </c>
      <c r="AH14" s="55">
        <f aca="true" t="shared" si="0" ref="AH14:AH21">Y14/Q14</f>
        <v>0.23025445</v>
      </c>
    </row>
    <row r="15" spans="1:34" ht="89.25" hidden="1" outlineLevel="2">
      <c r="A15" s="53" t="s">
        <v>229</v>
      </c>
      <c r="B15" s="44" t="s">
        <v>216</v>
      </c>
      <c r="C15" s="44"/>
      <c r="D15" s="44"/>
      <c r="E15" s="45"/>
      <c r="F15" s="44"/>
      <c r="G15" s="44"/>
      <c r="H15" s="44"/>
      <c r="I15" s="44"/>
      <c r="J15" s="44"/>
      <c r="K15" s="44"/>
      <c r="L15" s="44"/>
      <c r="M15" s="44"/>
      <c r="N15" s="46">
        <v>0</v>
      </c>
      <c r="O15" s="46">
        <v>0</v>
      </c>
      <c r="P15" s="46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919.91</v>
      </c>
      <c r="Y15" s="54">
        <v>919.91</v>
      </c>
      <c r="Z15" s="54">
        <v>0</v>
      </c>
      <c r="AA15" s="54">
        <v>919.91</v>
      </c>
      <c r="AB15" s="54">
        <v>919.91</v>
      </c>
      <c r="AC15" s="54">
        <v>919.91</v>
      </c>
      <c r="AD15" s="54">
        <v>-919.91</v>
      </c>
      <c r="AE15" s="55"/>
      <c r="AF15" s="54">
        <v>-919.91</v>
      </c>
      <c r="AG15" s="55"/>
      <c r="AH15" s="55" t="e">
        <f t="shared" si="0"/>
        <v>#DIV/0!</v>
      </c>
    </row>
    <row r="16" spans="1:34" ht="38.25" hidden="1" outlineLevel="2">
      <c r="A16" s="53" t="s">
        <v>177</v>
      </c>
      <c r="B16" s="44" t="s">
        <v>172</v>
      </c>
      <c r="C16" s="44"/>
      <c r="D16" s="44"/>
      <c r="E16" s="45"/>
      <c r="F16" s="44"/>
      <c r="G16" s="44"/>
      <c r="H16" s="44"/>
      <c r="I16" s="44"/>
      <c r="J16" s="44"/>
      <c r="K16" s="44"/>
      <c r="L16" s="44"/>
      <c r="M16" s="44"/>
      <c r="N16" s="46">
        <v>0</v>
      </c>
      <c r="O16" s="46">
        <v>100000</v>
      </c>
      <c r="P16" s="46">
        <v>0</v>
      </c>
      <c r="Q16" s="54">
        <v>100000</v>
      </c>
      <c r="R16" s="54">
        <v>100000</v>
      </c>
      <c r="S16" s="54">
        <v>100000</v>
      </c>
      <c r="T16" s="54">
        <v>0</v>
      </c>
      <c r="U16" s="54">
        <v>0</v>
      </c>
      <c r="V16" s="54">
        <v>0</v>
      </c>
      <c r="W16" s="54">
        <v>0</v>
      </c>
      <c r="X16" s="54">
        <v>-1753.29</v>
      </c>
      <c r="Y16" s="54">
        <v>-1753.29</v>
      </c>
      <c r="Z16" s="54">
        <v>0</v>
      </c>
      <c r="AA16" s="54">
        <v>-1753.29</v>
      </c>
      <c r="AB16" s="54">
        <v>-1753.29</v>
      </c>
      <c r="AC16" s="54">
        <v>-1753.29</v>
      </c>
      <c r="AD16" s="54">
        <v>101753.29</v>
      </c>
      <c r="AE16" s="55">
        <v>-0.0175</v>
      </c>
      <c r="AF16" s="54">
        <v>101753.29</v>
      </c>
      <c r="AG16" s="55">
        <v>-0.0175</v>
      </c>
      <c r="AH16" s="55">
        <f t="shared" si="0"/>
        <v>-0.0175329</v>
      </c>
    </row>
    <row r="17" spans="1:34" ht="38.25" hidden="1" outlineLevel="2">
      <c r="A17" s="53" t="s">
        <v>217</v>
      </c>
      <c r="B17" s="44" t="s">
        <v>218</v>
      </c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6">
        <v>0</v>
      </c>
      <c r="O17" s="46">
        <v>0</v>
      </c>
      <c r="P17" s="46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6378.35</v>
      </c>
      <c r="Y17" s="54">
        <v>6378.35</v>
      </c>
      <c r="Z17" s="54">
        <v>0</v>
      </c>
      <c r="AA17" s="54">
        <v>6378.35</v>
      </c>
      <c r="AB17" s="54">
        <v>6378.35</v>
      </c>
      <c r="AC17" s="54">
        <v>6378.35</v>
      </c>
      <c r="AD17" s="54">
        <v>-6378.35</v>
      </c>
      <c r="AE17" s="55"/>
      <c r="AF17" s="54">
        <v>-6378.35</v>
      </c>
      <c r="AG17" s="55"/>
      <c r="AH17" s="55" t="e">
        <f t="shared" si="0"/>
        <v>#DIV/0!</v>
      </c>
    </row>
    <row r="18" spans="1:34" ht="38.25" hidden="1" outlineLevel="2">
      <c r="A18" s="53" t="s">
        <v>178</v>
      </c>
      <c r="B18" s="44" t="s">
        <v>179</v>
      </c>
      <c r="C18" s="44"/>
      <c r="D18" s="44"/>
      <c r="E18" s="45"/>
      <c r="F18" s="44"/>
      <c r="G18" s="44"/>
      <c r="H18" s="44"/>
      <c r="I18" s="44"/>
      <c r="J18" s="44"/>
      <c r="K18" s="44"/>
      <c r="L18" s="44"/>
      <c r="M18" s="44"/>
      <c r="N18" s="46">
        <v>0</v>
      </c>
      <c r="O18" s="46">
        <v>0</v>
      </c>
      <c r="P18" s="46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5063</v>
      </c>
      <c r="Y18" s="54">
        <v>5063</v>
      </c>
      <c r="Z18" s="54">
        <v>0</v>
      </c>
      <c r="AA18" s="54">
        <v>5063</v>
      </c>
      <c r="AB18" s="54">
        <v>5063</v>
      </c>
      <c r="AC18" s="54">
        <v>5063</v>
      </c>
      <c r="AD18" s="54">
        <v>-5063</v>
      </c>
      <c r="AE18" s="55"/>
      <c r="AF18" s="54">
        <v>-5063</v>
      </c>
      <c r="AG18" s="55"/>
      <c r="AH18" s="55" t="e">
        <f t="shared" si="0"/>
        <v>#DIV/0!</v>
      </c>
    </row>
    <row r="19" spans="1:34" ht="89.25" hidden="1" outlineLevel="2">
      <c r="A19" s="53" t="s">
        <v>201</v>
      </c>
      <c r="B19" s="44" t="s">
        <v>51</v>
      </c>
      <c r="C19" s="44"/>
      <c r="D19" s="44"/>
      <c r="E19" s="45"/>
      <c r="F19" s="44"/>
      <c r="G19" s="44"/>
      <c r="H19" s="44"/>
      <c r="I19" s="44"/>
      <c r="J19" s="44"/>
      <c r="K19" s="44"/>
      <c r="L19" s="44"/>
      <c r="M19" s="44"/>
      <c r="N19" s="46">
        <v>0</v>
      </c>
      <c r="O19" s="46">
        <v>160000</v>
      </c>
      <c r="P19" s="46">
        <v>0</v>
      </c>
      <c r="Q19" s="54">
        <v>160000</v>
      </c>
      <c r="R19" s="54">
        <v>160000</v>
      </c>
      <c r="S19" s="54">
        <v>160000</v>
      </c>
      <c r="T19" s="54">
        <v>0</v>
      </c>
      <c r="U19" s="54">
        <v>0</v>
      </c>
      <c r="V19" s="54">
        <v>0</v>
      </c>
      <c r="W19" s="54">
        <v>0</v>
      </c>
      <c r="X19" s="54">
        <v>18565.36</v>
      </c>
      <c r="Y19" s="54">
        <v>18565.36</v>
      </c>
      <c r="Z19" s="54">
        <v>0</v>
      </c>
      <c r="AA19" s="54">
        <v>18565.36</v>
      </c>
      <c r="AB19" s="54">
        <v>18565.36</v>
      </c>
      <c r="AC19" s="54">
        <v>18565.36</v>
      </c>
      <c r="AD19" s="54">
        <v>141434.64</v>
      </c>
      <c r="AE19" s="55">
        <v>0.116</v>
      </c>
      <c r="AF19" s="54">
        <v>141434.64</v>
      </c>
      <c r="AG19" s="55">
        <v>0.116</v>
      </c>
      <c r="AH19" s="55">
        <f t="shared" si="0"/>
        <v>0.1160335</v>
      </c>
    </row>
    <row r="20" spans="1:34" ht="14.25" outlineLevel="1" collapsed="1">
      <c r="A20" s="53" t="s">
        <v>52</v>
      </c>
      <c r="B20" s="44" t="s">
        <v>153</v>
      </c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  <c r="N20" s="46">
        <v>0</v>
      </c>
      <c r="O20" s="46">
        <v>2572000</v>
      </c>
      <c r="P20" s="46">
        <v>0</v>
      </c>
      <c r="Q20" s="54">
        <v>2572000</v>
      </c>
      <c r="R20" s="54">
        <v>2572000</v>
      </c>
      <c r="S20" s="54">
        <v>2572000</v>
      </c>
      <c r="T20" s="54">
        <v>0</v>
      </c>
      <c r="U20" s="54">
        <v>0</v>
      </c>
      <c r="V20" s="54">
        <v>0</v>
      </c>
      <c r="W20" s="54">
        <v>0</v>
      </c>
      <c r="X20" s="54">
        <v>513009.85</v>
      </c>
      <c r="Y20" s="54">
        <v>513009.85</v>
      </c>
      <c r="Z20" s="54">
        <v>0</v>
      </c>
      <c r="AA20" s="54">
        <v>513009.85</v>
      </c>
      <c r="AB20" s="54">
        <v>513009.85</v>
      </c>
      <c r="AC20" s="54">
        <v>513009.85</v>
      </c>
      <c r="AD20" s="54">
        <v>2058990.15</v>
      </c>
      <c r="AE20" s="55">
        <v>0.1995</v>
      </c>
      <c r="AF20" s="54">
        <v>2058990.15</v>
      </c>
      <c r="AG20" s="55">
        <v>0.1995</v>
      </c>
      <c r="AH20" s="55">
        <f t="shared" si="0"/>
        <v>0.1994595062208398</v>
      </c>
    </row>
    <row r="21" spans="1:34" ht="25.5" hidden="1" outlineLevel="2">
      <c r="A21" s="53" t="s">
        <v>55</v>
      </c>
      <c r="B21" s="44" t="s">
        <v>54</v>
      </c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  <c r="N21" s="46">
        <v>0</v>
      </c>
      <c r="O21" s="46">
        <v>1500000</v>
      </c>
      <c r="P21" s="46">
        <v>0</v>
      </c>
      <c r="Q21" s="54">
        <v>1500000</v>
      </c>
      <c r="R21" s="54">
        <v>1500000</v>
      </c>
      <c r="S21" s="54">
        <v>1500000</v>
      </c>
      <c r="T21" s="54">
        <v>0</v>
      </c>
      <c r="U21" s="54">
        <v>0</v>
      </c>
      <c r="V21" s="54">
        <v>0</v>
      </c>
      <c r="W21" s="54">
        <v>0</v>
      </c>
      <c r="X21" s="54">
        <v>506001.91</v>
      </c>
      <c r="Y21" s="54">
        <v>506001.91</v>
      </c>
      <c r="Z21" s="54">
        <v>0</v>
      </c>
      <c r="AA21" s="54">
        <v>506001.91</v>
      </c>
      <c r="AB21" s="54">
        <v>506001.91</v>
      </c>
      <c r="AC21" s="54">
        <v>506001.91</v>
      </c>
      <c r="AD21" s="54">
        <v>993998.09</v>
      </c>
      <c r="AE21" s="55">
        <v>0.3373</v>
      </c>
      <c r="AF21" s="54">
        <v>993998.09</v>
      </c>
      <c r="AG21" s="55">
        <v>0.3373</v>
      </c>
      <c r="AH21" s="55">
        <f t="shared" si="0"/>
        <v>0.33733460666666665</v>
      </c>
    </row>
    <row r="22" spans="1:34" ht="25.5" hidden="1" outlineLevel="2">
      <c r="A22" s="53" t="s">
        <v>53</v>
      </c>
      <c r="B22" s="44" t="s">
        <v>56</v>
      </c>
      <c r="C22" s="44"/>
      <c r="D22" s="44"/>
      <c r="E22" s="45"/>
      <c r="F22" s="44"/>
      <c r="G22" s="44"/>
      <c r="H22" s="44"/>
      <c r="I22" s="44"/>
      <c r="J22" s="44"/>
      <c r="K22" s="44"/>
      <c r="L22" s="44"/>
      <c r="M22" s="44"/>
      <c r="N22" s="46">
        <v>0</v>
      </c>
      <c r="O22" s="46">
        <v>0</v>
      </c>
      <c r="P22" s="46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79.27</v>
      </c>
      <c r="Y22" s="54">
        <v>79.27</v>
      </c>
      <c r="Z22" s="54">
        <v>0</v>
      </c>
      <c r="AA22" s="54">
        <v>79.27</v>
      </c>
      <c r="AB22" s="54">
        <v>79.27</v>
      </c>
      <c r="AC22" s="54">
        <v>79.27</v>
      </c>
      <c r="AD22" s="54">
        <v>-79.27</v>
      </c>
      <c r="AE22" s="55"/>
      <c r="AF22" s="54">
        <v>-79.27</v>
      </c>
      <c r="AG22" s="55"/>
      <c r="AH22" s="55"/>
    </row>
    <row r="23" spans="1:34" ht="25.5" hidden="1" outlineLevel="2">
      <c r="A23" s="53" t="s">
        <v>53</v>
      </c>
      <c r="B23" s="44" t="s">
        <v>101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6">
        <v>0</v>
      </c>
      <c r="O23" s="46">
        <v>0</v>
      </c>
      <c r="P23" s="46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3113</v>
      </c>
      <c r="Y23" s="54">
        <v>3113</v>
      </c>
      <c r="Z23" s="54">
        <v>0</v>
      </c>
      <c r="AA23" s="54">
        <v>3113</v>
      </c>
      <c r="AB23" s="54">
        <v>3113</v>
      </c>
      <c r="AC23" s="54">
        <v>3113</v>
      </c>
      <c r="AD23" s="54">
        <v>-3113</v>
      </c>
      <c r="AE23" s="55"/>
      <c r="AF23" s="54">
        <v>-3113</v>
      </c>
      <c r="AG23" s="55"/>
      <c r="AH23" s="55"/>
    </row>
    <row r="24" spans="1:34" ht="25.5" hidden="1" outlineLevel="2">
      <c r="A24" s="53" t="s">
        <v>53</v>
      </c>
      <c r="B24" s="44" t="s">
        <v>205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6">
        <v>0</v>
      </c>
      <c r="O24" s="46">
        <v>0</v>
      </c>
      <c r="P24" s="46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5"/>
      <c r="AF24" s="54">
        <v>0</v>
      </c>
      <c r="AG24" s="55"/>
      <c r="AH24" s="55"/>
    </row>
    <row r="25" spans="1:34" ht="38.25" hidden="1" outlineLevel="2">
      <c r="A25" s="53" t="s">
        <v>58</v>
      </c>
      <c r="B25" s="44" t="s">
        <v>57</v>
      </c>
      <c r="C25" s="44"/>
      <c r="D25" s="44"/>
      <c r="E25" s="45"/>
      <c r="F25" s="44"/>
      <c r="G25" s="44"/>
      <c r="H25" s="44"/>
      <c r="I25" s="44"/>
      <c r="J25" s="44"/>
      <c r="K25" s="44"/>
      <c r="L25" s="44"/>
      <c r="M25" s="44"/>
      <c r="N25" s="46">
        <v>0</v>
      </c>
      <c r="O25" s="46">
        <v>772000</v>
      </c>
      <c r="P25" s="46">
        <v>0</v>
      </c>
      <c r="Q25" s="54">
        <v>772000</v>
      </c>
      <c r="R25" s="54">
        <v>772000</v>
      </c>
      <c r="S25" s="54">
        <v>772000</v>
      </c>
      <c r="T25" s="54">
        <v>0</v>
      </c>
      <c r="U25" s="54">
        <v>0</v>
      </c>
      <c r="V25" s="54">
        <v>0</v>
      </c>
      <c r="W25" s="54">
        <v>0</v>
      </c>
      <c r="X25" s="54">
        <v>-3881.4</v>
      </c>
      <c r="Y25" s="54">
        <v>-3881.4</v>
      </c>
      <c r="Z25" s="54">
        <v>0</v>
      </c>
      <c r="AA25" s="54">
        <v>-3881.4</v>
      </c>
      <c r="AB25" s="54">
        <v>-3881.4</v>
      </c>
      <c r="AC25" s="54">
        <v>-3881.4</v>
      </c>
      <c r="AD25" s="54">
        <v>775881.4</v>
      </c>
      <c r="AE25" s="55">
        <v>-0.005</v>
      </c>
      <c r="AF25" s="54">
        <v>775881.4</v>
      </c>
      <c r="AG25" s="55">
        <v>-0.005</v>
      </c>
      <c r="AH25" s="55">
        <f>Y25/Q25</f>
        <v>-0.005027720207253886</v>
      </c>
    </row>
    <row r="26" spans="1:34" ht="38.25" hidden="1" outlineLevel="2">
      <c r="A26" s="53" t="s">
        <v>58</v>
      </c>
      <c r="B26" s="44" t="s">
        <v>173</v>
      </c>
      <c r="C26" s="44"/>
      <c r="D26" s="44"/>
      <c r="E26" s="45"/>
      <c r="F26" s="44"/>
      <c r="G26" s="44"/>
      <c r="H26" s="44"/>
      <c r="I26" s="44"/>
      <c r="J26" s="44"/>
      <c r="K26" s="44"/>
      <c r="L26" s="44"/>
      <c r="M26" s="44"/>
      <c r="N26" s="46">
        <v>0</v>
      </c>
      <c r="O26" s="46">
        <v>0</v>
      </c>
      <c r="P26" s="46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587.82</v>
      </c>
      <c r="Y26" s="54">
        <v>587.82</v>
      </c>
      <c r="Z26" s="54">
        <v>0</v>
      </c>
      <c r="AA26" s="54">
        <v>587.82</v>
      </c>
      <c r="AB26" s="54">
        <v>587.82</v>
      </c>
      <c r="AC26" s="54">
        <v>587.82</v>
      </c>
      <c r="AD26" s="54">
        <v>-587.82</v>
      </c>
      <c r="AE26" s="55"/>
      <c r="AF26" s="54">
        <v>-587.82</v>
      </c>
      <c r="AG26" s="55"/>
      <c r="AH26" s="55"/>
    </row>
    <row r="27" spans="1:34" ht="14.25" hidden="1" outlineLevel="2">
      <c r="A27" s="53" t="s">
        <v>59</v>
      </c>
      <c r="B27" s="44" t="s">
        <v>60</v>
      </c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6">
        <v>0</v>
      </c>
      <c r="O27" s="46">
        <v>150000</v>
      </c>
      <c r="P27" s="46">
        <v>0</v>
      </c>
      <c r="Q27" s="54">
        <v>150000</v>
      </c>
      <c r="R27" s="54">
        <v>150000</v>
      </c>
      <c r="S27" s="54">
        <v>150000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150000</v>
      </c>
      <c r="AE27" s="55">
        <v>0</v>
      </c>
      <c r="AF27" s="54">
        <v>150000</v>
      </c>
      <c r="AG27" s="55">
        <v>0</v>
      </c>
      <c r="AH27" s="55">
        <f>Y27/Q27</f>
        <v>0</v>
      </c>
    </row>
    <row r="28" spans="1:34" ht="25.5" hidden="1" outlineLevel="2">
      <c r="A28" s="53" t="s">
        <v>62</v>
      </c>
      <c r="B28" s="44" t="s">
        <v>61</v>
      </c>
      <c r="C28" s="44"/>
      <c r="D28" s="44"/>
      <c r="E28" s="45"/>
      <c r="F28" s="44"/>
      <c r="G28" s="44"/>
      <c r="H28" s="44"/>
      <c r="I28" s="44"/>
      <c r="J28" s="44"/>
      <c r="K28" s="44"/>
      <c r="L28" s="44"/>
      <c r="M28" s="44"/>
      <c r="N28" s="46">
        <v>0</v>
      </c>
      <c r="O28" s="46">
        <v>150000</v>
      </c>
      <c r="P28" s="46">
        <v>0</v>
      </c>
      <c r="Q28" s="54">
        <v>150000</v>
      </c>
      <c r="R28" s="54">
        <v>150000</v>
      </c>
      <c r="S28" s="54">
        <v>150000</v>
      </c>
      <c r="T28" s="54">
        <v>0</v>
      </c>
      <c r="U28" s="54">
        <v>0</v>
      </c>
      <c r="V28" s="54">
        <v>0</v>
      </c>
      <c r="W28" s="54">
        <v>0</v>
      </c>
      <c r="X28" s="54">
        <v>553.67</v>
      </c>
      <c r="Y28" s="54">
        <v>553.67</v>
      </c>
      <c r="Z28" s="54">
        <v>0</v>
      </c>
      <c r="AA28" s="54">
        <v>553.67</v>
      </c>
      <c r="AB28" s="54">
        <v>553.67</v>
      </c>
      <c r="AC28" s="54">
        <v>553.67</v>
      </c>
      <c r="AD28" s="54">
        <v>149446.33</v>
      </c>
      <c r="AE28" s="55">
        <v>0.0037</v>
      </c>
      <c r="AF28" s="54">
        <v>149446.33</v>
      </c>
      <c r="AG28" s="55">
        <v>0.0037</v>
      </c>
      <c r="AH28" s="55">
        <f>Y28/Q28</f>
        <v>0.0036911333333333332</v>
      </c>
    </row>
    <row r="29" spans="1:34" ht="25.5" hidden="1" outlineLevel="2">
      <c r="A29" s="53" t="s">
        <v>62</v>
      </c>
      <c r="B29" s="44" t="s">
        <v>174</v>
      </c>
      <c r="C29" s="44"/>
      <c r="D29" s="44"/>
      <c r="E29" s="45"/>
      <c r="F29" s="44"/>
      <c r="G29" s="44"/>
      <c r="H29" s="44"/>
      <c r="I29" s="44"/>
      <c r="J29" s="44"/>
      <c r="K29" s="44"/>
      <c r="L29" s="44"/>
      <c r="M29" s="44"/>
      <c r="N29" s="46">
        <v>0</v>
      </c>
      <c r="O29" s="46">
        <v>0</v>
      </c>
      <c r="P29" s="46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-0.42</v>
      </c>
      <c r="Y29" s="54">
        <v>-0.42</v>
      </c>
      <c r="Z29" s="54">
        <v>0</v>
      </c>
      <c r="AA29" s="54">
        <v>-0.42</v>
      </c>
      <c r="AB29" s="54">
        <v>-0.42</v>
      </c>
      <c r="AC29" s="54">
        <v>-0.42</v>
      </c>
      <c r="AD29" s="54">
        <v>0.42</v>
      </c>
      <c r="AE29" s="55"/>
      <c r="AF29" s="54">
        <v>0.42</v>
      </c>
      <c r="AG29" s="55"/>
      <c r="AH29" s="55"/>
    </row>
    <row r="30" spans="1:34" ht="38.25" hidden="1" outlineLevel="2">
      <c r="A30" s="53" t="s">
        <v>219</v>
      </c>
      <c r="B30" s="44" t="s">
        <v>220</v>
      </c>
      <c r="C30" s="44"/>
      <c r="D30" s="44"/>
      <c r="E30" s="45"/>
      <c r="F30" s="44"/>
      <c r="G30" s="44"/>
      <c r="H30" s="44"/>
      <c r="I30" s="44"/>
      <c r="J30" s="44"/>
      <c r="K30" s="44"/>
      <c r="L30" s="44"/>
      <c r="M30" s="44"/>
      <c r="N30" s="46">
        <v>0</v>
      </c>
      <c r="O30" s="46">
        <v>0</v>
      </c>
      <c r="P30" s="46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6556</v>
      </c>
      <c r="Y30" s="54">
        <v>6556</v>
      </c>
      <c r="Z30" s="54">
        <v>0</v>
      </c>
      <c r="AA30" s="54">
        <v>6556</v>
      </c>
      <c r="AB30" s="54">
        <v>6556</v>
      </c>
      <c r="AC30" s="54">
        <v>6556</v>
      </c>
      <c r="AD30" s="54">
        <v>-6556</v>
      </c>
      <c r="AE30" s="55"/>
      <c r="AF30" s="54">
        <v>-6556</v>
      </c>
      <c r="AG30" s="55"/>
      <c r="AH30" s="55"/>
    </row>
    <row r="31" spans="1:34" ht="14.25" outlineLevel="1" collapsed="1">
      <c r="A31" s="53" t="s">
        <v>63</v>
      </c>
      <c r="B31" s="44" t="s">
        <v>154</v>
      </c>
      <c r="C31" s="44"/>
      <c r="D31" s="44"/>
      <c r="E31" s="45"/>
      <c r="F31" s="44"/>
      <c r="G31" s="44"/>
      <c r="H31" s="44"/>
      <c r="I31" s="44"/>
      <c r="J31" s="44"/>
      <c r="K31" s="44"/>
      <c r="L31" s="44"/>
      <c r="M31" s="44"/>
      <c r="N31" s="46">
        <v>0</v>
      </c>
      <c r="O31" s="46">
        <v>0</v>
      </c>
      <c r="P31" s="46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4977.8</v>
      </c>
      <c r="Y31" s="54">
        <v>4977.8</v>
      </c>
      <c r="Z31" s="54">
        <v>0</v>
      </c>
      <c r="AA31" s="54">
        <v>4977.8</v>
      </c>
      <c r="AB31" s="54">
        <v>4977.8</v>
      </c>
      <c r="AC31" s="54">
        <v>4977.8</v>
      </c>
      <c r="AD31" s="54">
        <v>-4977.8</v>
      </c>
      <c r="AE31" s="55"/>
      <c r="AF31" s="54">
        <v>-4977.8</v>
      </c>
      <c r="AG31" s="55"/>
      <c r="AH31" s="55"/>
    </row>
    <row r="32" spans="1:34" ht="14.25" hidden="1" outlineLevel="2">
      <c r="A32" s="53" t="s">
        <v>65</v>
      </c>
      <c r="B32" s="44" t="s">
        <v>64</v>
      </c>
      <c r="C32" s="44"/>
      <c r="D32" s="44"/>
      <c r="E32" s="45"/>
      <c r="F32" s="44"/>
      <c r="G32" s="44"/>
      <c r="H32" s="44"/>
      <c r="I32" s="44"/>
      <c r="J32" s="44"/>
      <c r="K32" s="44"/>
      <c r="L32" s="44"/>
      <c r="M32" s="44"/>
      <c r="N32" s="46">
        <v>0</v>
      </c>
      <c r="O32" s="46">
        <v>0</v>
      </c>
      <c r="P32" s="46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4977.8</v>
      </c>
      <c r="Y32" s="54">
        <v>4977.8</v>
      </c>
      <c r="Z32" s="54">
        <v>0</v>
      </c>
      <c r="AA32" s="54">
        <v>4977.8</v>
      </c>
      <c r="AB32" s="54">
        <v>4977.8</v>
      </c>
      <c r="AC32" s="54">
        <v>4977.8</v>
      </c>
      <c r="AD32" s="54">
        <v>-4977.8</v>
      </c>
      <c r="AE32" s="55"/>
      <c r="AF32" s="54">
        <v>-4977.8</v>
      </c>
      <c r="AG32" s="55"/>
      <c r="AH32" s="55"/>
    </row>
    <row r="33" spans="1:34" ht="38.25" outlineLevel="1" collapsed="1">
      <c r="A33" s="53" t="s">
        <v>66</v>
      </c>
      <c r="B33" s="44" t="s">
        <v>155</v>
      </c>
      <c r="C33" s="44"/>
      <c r="D33" s="44"/>
      <c r="E33" s="45"/>
      <c r="F33" s="44"/>
      <c r="G33" s="44"/>
      <c r="H33" s="44"/>
      <c r="I33" s="44"/>
      <c r="J33" s="44"/>
      <c r="K33" s="44"/>
      <c r="L33" s="44"/>
      <c r="M33" s="44"/>
      <c r="N33" s="46">
        <v>0</v>
      </c>
      <c r="O33" s="46">
        <v>1558000</v>
      </c>
      <c r="P33" s="46">
        <v>0</v>
      </c>
      <c r="Q33" s="54">
        <v>1558000</v>
      </c>
      <c r="R33" s="54">
        <v>1558000</v>
      </c>
      <c r="S33" s="54">
        <v>1558000</v>
      </c>
      <c r="T33" s="54">
        <v>0</v>
      </c>
      <c r="U33" s="54">
        <v>0</v>
      </c>
      <c r="V33" s="54">
        <v>0</v>
      </c>
      <c r="W33" s="54">
        <v>0</v>
      </c>
      <c r="X33" s="54">
        <v>18527.55</v>
      </c>
      <c r="Y33" s="54">
        <v>18527.55</v>
      </c>
      <c r="Z33" s="54">
        <v>0</v>
      </c>
      <c r="AA33" s="54">
        <v>18527.55</v>
      </c>
      <c r="AB33" s="54">
        <v>18527.55</v>
      </c>
      <c r="AC33" s="54">
        <v>18527.55</v>
      </c>
      <c r="AD33" s="54">
        <v>1539472.45</v>
      </c>
      <c r="AE33" s="55">
        <v>0.0119</v>
      </c>
      <c r="AF33" s="54">
        <v>1539472.45</v>
      </c>
      <c r="AG33" s="55">
        <v>0.0119</v>
      </c>
      <c r="AH33" s="55">
        <f aca="true" t="shared" si="1" ref="AH33:AH50">Y33/Q33</f>
        <v>0.011891880616174582</v>
      </c>
    </row>
    <row r="34" spans="1:34" ht="76.5" hidden="1" outlineLevel="2">
      <c r="A34" s="53" t="s">
        <v>202</v>
      </c>
      <c r="B34" s="44" t="s">
        <v>156</v>
      </c>
      <c r="C34" s="44"/>
      <c r="D34" s="44"/>
      <c r="E34" s="45"/>
      <c r="F34" s="44"/>
      <c r="G34" s="44"/>
      <c r="H34" s="44"/>
      <c r="I34" s="44"/>
      <c r="J34" s="44"/>
      <c r="K34" s="44"/>
      <c r="L34" s="44"/>
      <c r="M34" s="44"/>
      <c r="N34" s="46">
        <v>0</v>
      </c>
      <c r="O34" s="46">
        <v>550000</v>
      </c>
      <c r="P34" s="46">
        <v>0</v>
      </c>
      <c r="Q34" s="54">
        <v>550000</v>
      </c>
      <c r="R34" s="54">
        <v>550000</v>
      </c>
      <c r="S34" s="54">
        <v>550000</v>
      </c>
      <c r="T34" s="54">
        <v>0</v>
      </c>
      <c r="U34" s="54">
        <v>0</v>
      </c>
      <c r="V34" s="54">
        <v>0</v>
      </c>
      <c r="W34" s="54">
        <v>0</v>
      </c>
      <c r="X34" s="54">
        <v>5404.21</v>
      </c>
      <c r="Y34" s="54">
        <v>5404.21</v>
      </c>
      <c r="Z34" s="54">
        <v>0</v>
      </c>
      <c r="AA34" s="54">
        <v>5404.21</v>
      </c>
      <c r="AB34" s="54">
        <v>5404.21</v>
      </c>
      <c r="AC34" s="54">
        <v>5404.21</v>
      </c>
      <c r="AD34" s="54">
        <v>544595.79</v>
      </c>
      <c r="AE34" s="55">
        <v>0.0098</v>
      </c>
      <c r="AF34" s="54">
        <v>544595.79</v>
      </c>
      <c r="AG34" s="55">
        <v>0.0098</v>
      </c>
      <c r="AH34" s="55">
        <f t="shared" si="1"/>
        <v>0.009825836363636363</v>
      </c>
    </row>
    <row r="35" spans="1:34" ht="89.25" hidden="1" outlineLevel="2">
      <c r="A35" s="53" t="s">
        <v>203</v>
      </c>
      <c r="B35" s="44" t="s">
        <v>67</v>
      </c>
      <c r="C35" s="44"/>
      <c r="D35" s="44"/>
      <c r="E35" s="45"/>
      <c r="F35" s="44"/>
      <c r="G35" s="44"/>
      <c r="H35" s="44"/>
      <c r="I35" s="44"/>
      <c r="J35" s="44"/>
      <c r="K35" s="44"/>
      <c r="L35" s="44"/>
      <c r="M35" s="44"/>
      <c r="N35" s="46">
        <v>0</v>
      </c>
      <c r="O35" s="46">
        <v>0</v>
      </c>
      <c r="P35" s="46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7908.49</v>
      </c>
      <c r="Y35" s="54">
        <v>7908.49</v>
      </c>
      <c r="Z35" s="54">
        <v>0</v>
      </c>
      <c r="AA35" s="54">
        <v>7908.49</v>
      </c>
      <c r="AB35" s="54">
        <v>7908.49</v>
      </c>
      <c r="AC35" s="54">
        <v>7908.49</v>
      </c>
      <c r="AD35" s="54">
        <v>-7908.49</v>
      </c>
      <c r="AE35" s="55"/>
      <c r="AF35" s="54">
        <v>-7908.49</v>
      </c>
      <c r="AG35" s="55"/>
      <c r="AH35" s="55" t="e">
        <f t="shared" si="1"/>
        <v>#DIV/0!</v>
      </c>
    </row>
    <row r="36" spans="1:34" ht="51" hidden="1" outlineLevel="2">
      <c r="A36" s="53" t="s">
        <v>69</v>
      </c>
      <c r="B36" s="44" t="s">
        <v>68</v>
      </c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6">
        <v>0</v>
      </c>
      <c r="O36" s="46">
        <v>520000</v>
      </c>
      <c r="P36" s="46">
        <v>0</v>
      </c>
      <c r="Q36" s="54">
        <v>520000</v>
      </c>
      <c r="R36" s="54">
        <v>520000</v>
      </c>
      <c r="S36" s="54">
        <v>520000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520000</v>
      </c>
      <c r="AE36" s="55">
        <v>0</v>
      </c>
      <c r="AF36" s="54">
        <v>520000</v>
      </c>
      <c r="AG36" s="55">
        <v>0</v>
      </c>
      <c r="AH36" s="55">
        <f t="shared" si="1"/>
        <v>0</v>
      </c>
    </row>
    <row r="37" spans="1:34" ht="102" hidden="1" outlineLevel="2">
      <c r="A37" s="53" t="s">
        <v>204</v>
      </c>
      <c r="B37" s="44" t="s">
        <v>180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6">
        <v>0</v>
      </c>
      <c r="O37" s="46">
        <v>390000</v>
      </c>
      <c r="P37" s="46">
        <v>0</v>
      </c>
      <c r="Q37" s="54">
        <v>390000</v>
      </c>
      <c r="R37" s="54">
        <v>390000</v>
      </c>
      <c r="S37" s="54">
        <v>390000</v>
      </c>
      <c r="T37" s="54">
        <v>0</v>
      </c>
      <c r="U37" s="54">
        <v>0</v>
      </c>
      <c r="V37" s="54">
        <v>0</v>
      </c>
      <c r="W37" s="54">
        <v>0</v>
      </c>
      <c r="X37" s="54">
        <v>5171.2</v>
      </c>
      <c r="Y37" s="54">
        <v>5171.2</v>
      </c>
      <c r="Z37" s="54">
        <v>0</v>
      </c>
      <c r="AA37" s="54">
        <v>5171.2</v>
      </c>
      <c r="AB37" s="54">
        <v>5171.2</v>
      </c>
      <c r="AC37" s="54">
        <v>5171.2</v>
      </c>
      <c r="AD37" s="54">
        <v>384828.8</v>
      </c>
      <c r="AE37" s="55">
        <v>0.0133</v>
      </c>
      <c r="AF37" s="54">
        <v>384828.8</v>
      </c>
      <c r="AG37" s="55">
        <v>0.0133</v>
      </c>
      <c r="AH37" s="55">
        <f t="shared" si="1"/>
        <v>0.013259487179487179</v>
      </c>
    </row>
    <row r="38" spans="1:34" ht="38.25" hidden="1" outlineLevel="2">
      <c r="A38" s="53" t="s">
        <v>181</v>
      </c>
      <c r="B38" s="44" t="s">
        <v>70</v>
      </c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6">
        <v>0</v>
      </c>
      <c r="O38" s="46">
        <v>5000</v>
      </c>
      <c r="P38" s="46">
        <v>0</v>
      </c>
      <c r="Q38" s="54">
        <v>5000</v>
      </c>
      <c r="R38" s="54">
        <v>5000</v>
      </c>
      <c r="S38" s="54">
        <v>5000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5000</v>
      </c>
      <c r="AE38" s="55">
        <v>0</v>
      </c>
      <c r="AF38" s="54">
        <v>5000</v>
      </c>
      <c r="AG38" s="55">
        <v>0</v>
      </c>
      <c r="AH38" s="55">
        <f t="shared" si="1"/>
        <v>0</v>
      </c>
    </row>
    <row r="39" spans="1:34" ht="76.5" hidden="1" outlineLevel="2">
      <c r="A39" s="53" t="s">
        <v>182</v>
      </c>
      <c r="B39" s="44" t="s">
        <v>71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6">
        <v>0</v>
      </c>
      <c r="O39" s="46">
        <v>93000</v>
      </c>
      <c r="P39" s="46">
        <v>0</v>
      </c>
      <c r="Q39" s="54">
        <v>93000</v>
      </c>
      <c r="R39" s="54">
        <v>93000</v>
      </c>
      <c r="S39" s="54">
        <v>93000</v>
      </c>
      <c r="T39" s="54">
        <v>0</v>
      </c>
      <c r="U39" s="54">
        <v>0</v>
      </c>
      <c r="V39" s="54">
        <v>0</v>
      </c>
      <c r="W39" s="54">
        <v>0</v>
      </c>
      <c r="X39" s="54">
        <v>43.65</v>
      </c>
      <c r="Y39" s="54">
        <v>43.65</v>
      </c>
      <c r="Z39" s="54">
        <v>0</v>
      </c>
      <c r="AA39" s="54">
        <v>43.65</v>
      </c>
      <c r="AB39" s="54">
        <v>43.65</v>
      </c>
      <c r="AC39" s="54">
        <v>43.65</v>
      </c>
      <c r="AD39" s="54">
        <v>92956.35</v>
      </c>
      <c r="AE39" s="55">
        <v>0.0005</v>
      </c>
      <c r="AF39" s="54">
        <v>92956.35</v>
      </c>
      <c r="AG39" s="55">
        <v>0.0005</v>
      </c>
      <c r="AH39" s="55">
        <f t="shared" si="1"/>
        <v>0.0004693548387096774</v>
      </c>
    </row>
    <row r="40" spans="1:34" ht="25.5" outlineLevel="1" collapsed="1">
      <c r="A40" s="53" t="s">
        <v>72</v>
      </c>
      <c r="B40" s="44" t="s">
        <v>157</v>
      </c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6">
        <v>0</v>
      </c>
      <c r="O40" s="46">
        <v>544000</v>
      </c>
      <c r="P40" s="46">
        <v>0</v>
      </c>
      <c r="Q40" s="54">
        <v>544000</v>
      </c>
      <c r="R40" s="54">
        <v>544000</v>
      </c>
      <c r="S40" s="54">
        <v>544000</v>
      </c>
      <c r="T40" s="54">
        <v>0</v>
      </c>
      <c r="U40" s="54">
        <v>0</v>
      </c>
      <c r="V40" s="54">
        <v>0</v>
      </c>
      <c r="W40" s="54">
        <v>0</v>
      </c>
      <c r="X40" s="54">
        <v>143286.66</v>
      </c>
      <c r="Y40" s="54">
        <v>143286.66</v>
      </c>
      <c r="Z40" s="54">
        <v>0</v>
      </c>
      <c r="AA40" s="54">
        <v>143286.66</v>
      </c>
      <c r="AB40" s="54">
        <v>143286.66</v>
      </c>
      <c r="AC40" s="54">
        <v>143286.66</v>
      </c>
      <c r="AD40" s="54">
        <v>400713.34</v>
      </c>
      <c r="AE40" s="55">
        <v>0.2634</v>
      </c>
      <c r="AF40" s="54">
        <v>400713.34</v>
      </c>
      <c r="AG40" s="55">
        <v>0.2634</v>
      </c>
      <c r="AH40" s="55">
        <f t="shared" si="1"/>
        <v>0.2633945955882353</v>
      </c>
    </row>
    <row r="41" spans="1:34" ht="25.5" hidden="1" outlineLevel="2">
      <c r="A41" s="53" t="s">
        <v>183</v>
      </c>
      <c r="B41" s="44" t="s">
        <v>184</v>
      </c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6">
        <v>0</v>
      </c>
      <c r="O41" s="46">
        <v>50000</v>
      </c>
      <c r="P41" s="46">
        <v>0</v>
      </c>
      <c r="Q41" s="54">
        <v>50000</v>
      </c>
      <c r="R41" s="54">
        <v>50000</v>
      </c>
      <c r="S41" s="54">
        <v>50000</v>
      </c>
      <c r="T41" s="54">
        <v>0</v>
      </c>
      <c r="U41" s="54">
        <v>0</v>
      </c>
      <c r="V41" s="54">
        <v>0</v>
      </c>
      <c r="W41" s="54">
        <v>0</v>
      </c>
      <c r="X41" s="54">
        <v>2006.42</v>
      </c>
      <c r="Y41" s="54">
        <v>2006.42</v>
      </c>
      <c r="Z41" s="54">
        <v>0</v>
      </c>
      <c r="AA41" s="54">
        <v>2006.42</v>
      </c>
      <c r="AB41" s="54">
        <v>2006.42</v>
      </c>
      <c r="AC41" s="54">
        <v>2006.42</v>
      </c>
      <c r="AD41" s="54">
        <v>47993.58</v>
      </c>
      <c r="AE41" s="55">
        <v>0.0401</v>
      </c>
      <c r="AF41" s="54">
        <v>47993.58</v>
      </c>
      <c r="AG41" s="55">
        <v>0.0401</v>
      </c>
      <c r="AH41" s="55">
        <f t="shared" si="1"/>
        <v>0.0401284</v>
      </c>
    </row>
    <row r="42" spans="1:34" ht="25.5" hidden="1" outlineLevel="2">
      <c r="A42" s="53" t="s">
        <v>185</v>
      </c>
      <c r="B42" s="44" t="s">
        <v>186</v>
      </c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6">
        <v>0</v>
      </c>
      <c r="O42" s="46">
        <v>10000</v>
      </c>
      <c r="P42" s="46">
        <v>0</v>
      </c>
      <c r="Q42" s="54">
        <v>10000</v>
      </c>
      <c r="R42" s="54">
        <v>10000</v>
      </c>
      <c r="S42" s="54">
        <v>10000</v>
      </c>
      <c r="T42" s="54">
        <v>0</v>
      </c>
      <c r="U42" s="54">
        <v>0</v>
      </c>
      <c r="V42" s="54">
        <v>0</v>
      </c>
      <c r="W42" s="54">
        <v>0</v>
      </c>
      <c r="X42" s="54">
        <v>862.86</v>
      </c>
      <c r="Y42" s="54">
        <v>862.86</v>
      </c>
      <c r="Z42" s="54">
        <v>0</v>
      </c>
      <c r="AA42" s="54">
        <v>862.86</v>
      </c>
      <c r="AB42" s="54">
        <v>862.86</v>
      </c>
      <c r="AC42" s="54">
        <v>862.86</v>
      </c>
      <c r="AD42" s="54">
        <v>9137.14</v>
      </c>
      <c r="AE42" s="55">
        <v>0.0863</v>
      </c>
      <c r="AF42" s="54">
        <v>9137.14</v>
      </c>
      <c r="AG42" s="55">
        <v>0.0863</v>
      </c>
      <c r="AH42" s="55">
        <f t="shared" si="1"/>
        <v>0.086286</v>
      </c>
    </row>
    <row r="43" spans="1:34" ht="25.5" hidden="1" outlineLevel="2">
      <c r="A43" s="53" t="s">
        <v>187</v>
      </c>
      <c r="B43" s="44" t="s">
        <v>188</v>
      </c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6">
        <v>0</v>
      </c>
      <c r="O43" s="46">
        <v>400000</v>
      </c>
      <c r="P43" s="46">
        <v>0</v>
      </c>
      <c r="Q43" s="54">
        <v>400000</v>
      </c>
      <c r="R43" s="54">
        <v>400000</v>
      </c>
      <c r="S43" s="54">
        <v>400000</v>
      </c>
      <c r="T43" s="54">
        <v>0</v>
      </c>
      <c r="U43" s="54">
        <v>0</v>
      </c>
      <c r="V43" s="54">
        <v>0</v>
      </c>
      <c r="W43" s="54">
        <v>0</v>
      </c>
      <c r="X43" s="54">
        <v>124311.11</v>
      </c>
      <c r="Y43" s="54">
        <v>124311.11</v>
      </c>
      <c r="Z43" s="54">
        <v>0</v>
      </c>
      <c r="AA43" s="54">
        <v>124311.11</v>
      </c>
      <c r="AB43" s="54">
        <v>124311.11</v>
      </c>
      <c r="AC43" s="54">
        <v>124311.11</v>
      </c>
      <c r="AD43" s="54">
        <v>275688.89</v>
      </c>
      <c r="AE43" s="55">
        <v>0.3108</v>
      </c>
      <c r="AF43" s="54">
        <v>275688.89</v>
      </c>
      <c r="AG43" s="55">
        <v>0.3108</v>
      </c>
      <c r="AH43" s="55">
        <f t="shared" si="1"/>
        <v>0.310777775</v>
      </c>
    </row>
    <row r="44" spans="1:34" ht="25.5" hidden="1" outlineLevel="2">
      <c r="A44" s="53" t="s">
        <v>189</v>
      </c>
      <c r="B44" s="44" t="s">
        <v>190</v>
      </c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6">
        <v>0</v>
      </c>
      <c r="O44" s="46">
        <v>84000</v>
      </c>
      <c r="P44" s="46">
        <v>0</v>
      </c>
      <c r="Q44" s="54">
        <v>84000</v>
      </c>
      <c r="R44" s="54">
        <v>84000</v>
      </c>
      <c r="S44" s="54">
        <v>84000</v>
      </c>
      <c r="T44" s="54">
        <v>0</v>
      </c>
      <c r="U44" s="54">
        <v>0</v>
      </c>
      <c r="V44" s="54">
        <v>0</v>
      </c>
      <c r="W44" s="54">
        <v>0</v>
      </c>
      <c r="X44" s="54">
        <v>16106.27</v>
      </c>
      <c r="Y44" s="54">
        <v>16106.27</v>
      </c>
      <c r="Z44" s="54">
        <v>0</v>
      </c>
      <c r="AA44" s="54">
        <v>16106.27</v>
      </c>
      <c r="AB44" s="54">
        <v>16106.27</v>
      </c>
      <c r="AC44" s="54">
        <v>16106.27</v>
      </c>
      <c r="AD44" s="54">
        <v>67893.73</v>
      </c>
      <c r="AE44" s="55">
        <v>0.1917</v>
      </c>
      <c r="AF44" s="54">
        <v>67893.73</v>
      </c>
      <c r="AG44" s="55">
        <v>0.1917</v>
      </c>
      <c r="AH44" s="55">
        <f t="shared" si="1"/>
        <v>0.19174130952380952</v>
      </c>
    </row>
    <row r="45" spans="1:34" ht="25.5" outlineLevel="1" collapsed="1">
      <c r="A45" s="53" t="s">
        <v>73</v>
      </c>
      <c r="B45" s="44" t="s">
        <v>158</v>
      </c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6">
        <v>0</v>
      </c>
      <c r="O45" s="46">
        <v>10966400</v>
      </c>
      <c r="P45" s="46">
        <v>0</v>
      </c>
      <c r="Q45" s="54">
        <v>10966400</v>
      </c>
      <c r="R45" s="54">
        <v>10966400</v>
      </c>
      <c r="S45" s="54">
        <v>10966400</v>
      </c>
      <c r="T45" s="54">
        <v>0</v>
      </c>
      <c r="U45" s="54">
        <v>0</v>
      </c>
      <c r="V45" s="54">
        <v>0</v>
      </c>
      <c r="W45" s="54">
        <v>0</v>
      </c>
      <c r="X45" s="54">
        <v>1618425.58</v>
      </c>
      <c r="Y45" s="54">
        <v>1618425.58</v>
      </c>
      <c r="Z45" s="54">
        <v>0</v>
      </c>
      <c r="AA45" s="54">
        <v>1618425.58</v>
      </c>
      <c r="AB45" s="54">
        <v>1618425.58</v>
      </c>
      <c r="AC45" s="54">
        <v>1618425.58</v>
      </c>
      <c r="AD45" s="54">
        <v>9347974.42</v>
      </c>
      <c r="AE45" s="55">
        <v>0.1476</v>
      </c>
      <c r="AF45" s="54">
        <v>9347974.42</v>
      </c>
      <c r="AG45" s="55">
        <v>0.1476</v>
      </c>
      <c r="AH45" s="55">
        <f t="shared" si="1"/>
        <v>0.14758038918879487</v>
      </c>
    </row>
    <row r="46" spans="1:34" ht="25.5" hidden="1" outlineLevel="2">
      <c r="A46" s="53" t="s">
        <v>159</v>
      </c>
      <c r="B46" s="44" t="s">
        <v>160</v>
      </c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6">
        <v>0</v>
      </c>
      <c r="O46" s="46">
        <v>9852700</v>
      </c>
      <c r="P46" s="46">
        <v>0</v>
      </c>
      <c r="Q46" s="54">
        <v>9852700</v>
      </c>
      <c r="R46" s="54">
        <v>9852700</v>
      </c>
      <c r="S46" s="54">
        <v>9852700</v>
      </c>
      <c r="T46" s="54">
        <v>0</v>
      </c>
      <c r="U46" s="54">
        <v>0</v>
      </c>
      <c r="V46" s="54">
        <v>0</v>
      </c>
      <c r="W46" s="54">
        <v>0</v>
      </c>
      <c r="X46" s="54">
        <v>1508451.51</v>
      </c>
      <c r="Y46" s="54">
        <v>1508451.51</v>
      </c>
      <c r="Z46" s="54">
        <v>0</v>
      </c>
      <c r="AA46" s="54">
        <v>1508451.51</v>
      </c>
      <c r="AB46" s="54">
        <v>1508451.51</v>
      </c>
      <c r="AC46" s="54">
        <v>1508451.51</v>
      </c>
      <c r="AD46" s="54">
        <v>8344248.49</v>
      </c>
      <c r="AE46" s="55">
        <v>0.1531</v>
      </c>
      <c r="AF46" s="54">
        <v>8344248.49</v>
      </c>
      <c r="AG46" s="55">
        <v>0.1531</v>
      </c>
      <c r="AH46" s="55">
        <f t="shared" si="1"/>
        <v>0.15310031869436805</v>
      </c>
    </row>
    <row r="47" spans="1:34" ht="25.5" hidden="1" outlineLevel="2">
      <c r="A47" s="53" t="s">
        <v>161</v>
      </c>
      <c r="B47" s="44" t="s">
        <v>162</v>
      </c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6">
        <v>0</v>
      </c>
      <c r="O47" s="46">
        <v>925500</v>
      </c>
      <c r="P47" s="46">
        <v>0</v>
      </c>
      <c r="Q47" s="54">
        <v>925500</v>
      </c>
      <c r="R47" s="54">
        <v>925500</v>
      </c>
      <c r="S47" s="54">
        <v>925500</v>
      </c>
      <c r="T47" s="54">
        <v>0</v>
      </c>
      <c r="U47" s="54">
        <v>0</v>
      </c>
      <c r="V47" s="54">
        <v>0</v>
      </c>
      <c r="W47" s="54">
        <v>0</v>
      </c>
      <c r="X47" s="54">
        <v>109974.07</v>
      </c>
      <c r="Y47" s="54">
        <v>109974.07</v>
      </c>
      <c r="Z47" s="54">
        <v>0</v>
      </c>
      <c r="AA47" s="54">
        <v>109974.07</v>
      </c>
      <c r="AB47" s="54">
        <v>109974.07</v>
      </c>
      <c r="AC47" s="54">
        <v>109974.07</v>
      </c>
      <c r="AD47" s="54">
        <v>815525.93</v>
      </c>
      <c r="AE47" s="55">
        <v>0.1188</v>
      </c>
      <c r="AF47" s="54">
        <v>815525.93</v>
      </c>
      <c r="AG47" s="55">
        <v>0.1188</v>
      </c>
      <c r="AH47" s="55">
        <f t="shared" si="1"/>
        <v>0.11882665586169638</v>
      </c>
    </row>
    <row r="48" spans="1:34" ht="25.5" hidden="1" outlineLevel="2">
      <c r="A48" s="53" t="s">
        <v>163</v>
      </c>
      <c r="B48" s="44" t="s">
        <v>164</v>
      </c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6">
        <v>0</v>
      </c>
      <c r="O48" s="46">
        <v>188200</v>
      </c>
      <c r="P48" s="46">
        <v>0</v>
      </c>
      <c r="Q48" s="54">
        <v>188200</v>
      </c>
      <c r="R48" s="54">
        <v>188200</v>
      </c>
      <c r="S48" s="54">
        <v>188200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188200</v>
      </c>
      <c r="AE48" s="55">
        <v>0</v>
      </c>
      <c r="AF48" s="54">
        <v>188200</v>
      </c>
      <c r="AG48" s="55">
        <v>0</v>
      </c>
      <c r="AH48" s="55">
        <f t="shared" si="1"/>
        <v>0</v>
      </c>
    </row>
    <row r="49" spans="1:34" ht="25.5" outlineLevel="1" collapsed="1">
      <c r="A49" s="53" t="s">
        <v>74</v>
      </c>
      <c r="B49" s="44" t="s">
        <v>165</v>
      </c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6">
        <v>0</v>
      </c>
      <c r="O49" s="46">
        <v>124000</v>
      </c>
      <c r="P49" s="46">
        <v>0</v>
      </c>
      <c r="Q49" s="54">
        <v>124000</v>
      </c>
      <c r="R49" s="54">
        <v>124000</v>
      </c>
      <c r="S49" s="54">
        <v>124000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124000</v>
      </c>
      <c r="AE49" s="55">
        <v>0</v>
      </c>
      <c r="AF49" s="54">
        <v>124000</v>
      </c>
      <c r="AG49" s="55">
        <v>0</v>
      </c>
      <c r="AH49" s="55">
        <f t="shared" si="1"/>
        <v>0</v>
      </c>
    </row>
    <row r="50" spans="1:34" ht="51" hidden="1" outlineLevel="2">
      <c r="A50" s="53" t="s">
        <v>75</v>
      </c>
      <c r="B50" s="44" t="s">
        <v>191</v>
      </c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6">
        <v>0</v>
      </c>
      <c r="O50" s="46">
        <v>124000</v>
      </c>
      <c r="P50" s="46">
        <v>0</v>
      </c>
      <c r="Q50" s="54">
        <v>124000</v>
      </c>
      <c r="R50" s="54">
        <v>124000</v>
      </c>
      <c r="S50" s="54">
        <v>124000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124000</v>
      </c>
      <c r="AE50" s="55">
        <v>0</v>
      </c>
      <c r="AF50" s="54">
        <v>124000</v>
      </c>
      <c r="AG50" s="55">
        <v>0</v>
      </c>
      <c r="AH50" s="55">
        <f t="shared" si="1"/>
        <v>0</v>
      </c>
    </row>
    <row r="51" spans="1:34" ht="14.25" outlineLevel="1" collapsed="1">
      <c r="A51" s="53" t="s">
        <v>175</v>
      </c>
      <c r="B51" s="44" t="s">
        <v>176</v>
      </c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6">
        <v>0</v>
      </c>
      <c r="O51" s="46">
        <v>0</v>
      </c>
      <c r="P51" s="46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41500</v>
      </c>
      <c r="Y51" s="54">
        <v>41500</v>
      </c>
      <c r="Z51" s="54">
        <v>0</v>
      </c>
      <c r="AA51" s="54">
        <v>41500</v>
      </c>
      <c r="AB51" s="54">
        <v>41500</v>
      </c>
      <c r="AC51" s="54">
        <v>41500</v>
      </c>
      <c r="AD51" s="54">
        <v>-41500</v>
      </c>
      <c r="AE51" s="55"/>
      <c r="AF51" s="54">
        <v>-41500</v>
      </c>
      <c r="AG51" s="55"/>
      <c r="AH51" s="55"/>
    </row>
    <row r="52" spans="1:34" ht="14.25" hidden="1" outlineLevel="2">
      <c r="A52" s="53" t="s">
        <v>206</v>
      </c>
      <c r="B52" s="44" t="s">
        <v>207</v>
      </c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6">
        <v>0</v>
      </c>
      <c r="O52" s="46">
        <v>0</v>
      </c>
      <c r="P52" s="46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1500</v>
      </c>
      <c r="Y52" s="54">
        <v>1500</v>
      </c>
      <c r="Z52" s="54">
        <v>0</v>
      </c>
      <c r="AA52" s="54">
        <v>1500</v>
      </c>
      <c r="AB52" s="54">
        <v>1500</v>
      </c>
      <c r="AC52" s="54">
        <v>1500</v>
      </c>
      <c r="AD52" s="54">
        <v>-1500</v>
      </c>
      <c r="AE52" s="55"/>
      <c r="AF52" s="54">
        <v>-1500</v>
      </c>
      <c r="AG52" s="55"/>
      <c r="AH52" s="55"/>
    </row>
    <row r="53" spans="1:34" ht="38.25" hidden="1" outlineLevel="2">
      <c r="A53" s="53" t="s">
        <v>221</v>
      </c>
      <c r="B53" s="44" t="s">
        <v>222</v>
      </c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6">
        <v>0</v>
      </c>
      <c r="O53" s="46">
        <v>0</v>
      </c>
      <c r="P53" s="46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40000</v>
      </c>
      <c r="Y53" s="54">
        <v>40000</v>
      </c>
      <c r="Z53" s="54">
        <v>0</v>
      </c>
      <c r="AA53" s="54">
        <v>40000</v>
      </c>
      <c r="AB53" s="54">
        <v>40000</v>
      </c>
      <c r="AC53" s="54">
        <v>40000</v>
      </c>
      <c r="AD53" s="54">
        <v>-40000</v>
      </c>
      <c r="AE53" s="55"/>
      <c r="AF53" s="54">
        <v>-40000</v>
      </c>
      <c r="AG53" s="55"/>
      <c r="AH53" s="55"/>
    </row>
    <row r="54" spans="1:34" ht="14.25" outlineLevel="1" collapsed="1">
      <c r="A54" s="53" t="s">
        <v>76</v>
      </c>
      <c r="B54" s="44" t="s">
        <v>166</v>
      </c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6">
        <v>0</v>
      </c>
      <c r="O54" s="46">
        <v>0</v>
      </c>
      <c r="P54" s="46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1548.39</v>
      </c>
      <c r="Y54" s="54">
        <v>1548.39</v>
      </c>
      <c r="Z54" s="54">
        <v>0</v>
      </c>
      <c r="AA54" s="54">
        <v>1548.39</v>
      </c>
      <c r="AB54" s="54">
        <v>1548.39</v>
      </c>
      <c r="AC54" s="54">
        <v>1548.39</v>
      </c>
      <c r="AD54" s="54">
        <v>-1548.39</v>
      </c>
      <c r="AE54" s="55"/>
      <c r="AF54" s="54">
        <v>-1548.39</v>
      </c>
      <c r="AG54" s="55"/>
      <c r="AH54" s="55"/>
    </row>
    <row r="55" spans="1:34" ht="25.5" hidden="1" outlineLevel="2">
      <c r="A55" s="53" t="s">
        <v>78</v>
      </c>
      <c r="B55" s="44" t="s">
        <v>77</v>
      </c>
      <c r="C55" s="44"/>
      <c r="D55" s="44"/>
      <c r="E55" s="45"/>
      <c r="F55" s="44"/>
      <c r="G55" s="44"/>
      <c r="H55" s="44"/>
      <c r="I55" s="44"/>
      <c r="J55" s="44"/>
      <c r="K55" s="44"/>
      <c r="L55" s="44"/>
      <c r="M55" s="44"/>
      <c r="N55" s="46">
        <v>0</v>
      </c>
      <c r="O55" s="46">
        <v>0</v>
      </c>
      <c r="P55" s="46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1548.39</v>
      </c>
      <c r="Y55" s="54">
        <v>1548.39</v>
      </c>
      <c r="Z55" s="54">
        <v>0</v>
      </c>
      <c r="AA55" s="54">
        <v>1548.39</v>
      </c>
      <c r="AB55" s="54">
        <v>1548.39</v>
      </c>
      <c r="AC55" s="54">
        <v>1548.39</v>
      </c>
      <c r="AD55" s="54">
        <v>-1548.39</v>
      </c>
      <c r="AE55" s="55"/>
      <c r="AF55" s="54">
        <v>-1548.39</v>
      </c>
      <c r="AG55" s="55"/>
      <c r="AH55" s="55"/>
    </row>
    <row r="56" spans="1:34" ht="14.25" collapsed="1">
      <c r="A56" s="53" t="s">
        <v>79</v>
      </c>
      <c r="B56" s="44" t="s">
        <v>167</v>
      </c>
      <c r="C56" s="44"/>
      <c r="D56" s="44"/>
      <c r="E56" s="45"/>
      <c r="F56" s="44"/>
      <c r="G56" s="44"/>
      <c r="H56" s="44"/>
      <c r="I56" s="44"/>
      <c r="J56" s="44"/>
      <c r="K56" s="44"/>
      <c r="L56" s="44"/>
      <c r="M56" s="44"/>
      <c r="N56" s="46">
        <v>0</v>
      </c>
      <c r="O56" s="46">
        <v>494277400</v>
      </c>
      <c r="P56" s="46">
        <v>22838400</v>
      </c>
      <c r="Q56" s="54">
        <v>517115800</v>
      </c>
      <c r="R56" s="54">
        <v>517115800</v>
      </c>
      <c r="S56" s="54">
        <v>517115800</v>
      </c>
      <c r="T56" s="54">
        <v>0</v>
      </c>
      <c r="U56" s="54">
        <v>0</v>
      </c>
      <c r="V56" s="54">
        <v>0</v>
      </c>
      <c r="W56" s="54">
        <v>0</v>
      </c>
      <c r="X56" s="54">
        <v>95571196.64</v>
      </c>
      <c r="Y56" s="54">
        <v>95571196.64</v>
      </c>
      <c r="Z56" s="54">
        <v>0</v>
      </c>
      <c r="AA56" s="54">
        <v>95571196.64</v>
      </c>
      <c r="AB56" s="54">
        <v>95571196.64</v>
      </c>
      <c r="AC56" s="54">
        <v>95571196.64</v>
      </c>
      <c r="AD56" s="54">
        <v>421544603.36</v>
      </c>
      <c r="AE56" s="55">
        <v>0.1848</v>
      </c>
      <c r="AF56" s="54">
        <v>421544603.36</v>
      </c>
      <c r="AG56" s="55">
        <v>0.1848</v>
      </c>
      <c r="AH56" s="55">
        <f aca="true" t="shared" si="2" ref="AH56:AH68">Y56/Q56</f>
        <v>0.1848158509950769</v>
      </c>
    </row>
    <row r="57" spans="1:34" ht="38.25" outlineLevel="1">
      <c r="A57" s="53" t="s">
        <v>80</v>
      </c>
      <c r="B57" s="44" t="s">
        <v>168</v>
      </c>
      <c r="C57" s="44"/>
      <c r="D57" s="44"/>
      <c r="E57" s="45"/>
      <c r="F57" s="44"/>
      <c r="G57" s="44"/>
      <c r="H57" s="44"/>
      <c r="I57" s="44"/>
      <c r="J57" s="44"/>
      <c r="K57" s="44"/>
      <c r="L57" s="44"/>
      <c r="M57" s="44"/>
      <c r="N57" s="46">
        <v>0</v>
      </c>
      <c r="O57" s="46">
        <v>494277400</v>
      </c>
      <c r="P57" s="46">
        <v>22838400</v>
      </c>
      <c r="Q57" s="56">
        <v>517115800</v>
      </c>
      <c r="R57" s="56">
        <v>517115800</v>
      </c>
      <c r="S57" s="56">
        <v>517115800</v>
      </c>
      <c r="T57" s="56">
        <v>0</v>
      </c>
      <c r="U57" s="56">
        <v>0</v>
      </c>
      <c r="V57" s="56">
        <v>0</v>
      </c>
      <c r="W57" s="56">
        <v>0</v>
      </c>
      <c r="X57" s="56">
        <v>98601983.38</v>
      </c>
      <c r="Y57" s="56">
        <v>98601983.38</v>
      </c>
      <c r="Z57" s="56">
        <v>0</v>
      </c>
      <c r="AA57" s="56">
        <v>98601983.38</v>
      </c>
      <c r="AB57" s="56">
        <v>98601983.38</v>
      </c>
      <c r="AC57" s="56">
        <v>98601983.38</v>
      </c>
      <c r="AD57" s="56">
        <v>418513816.62</v>
      </c>
      <c r="AE57" s="57">
        <v>0.1907</v>
      </c>
      <c r="AF57" s="56">
        <v>418513816.62</v>
      </c>
      <c r="AG57" s="57">
        <v>0.1907</v>
      </c>
      <c r="AH57" s="57">
        <f t="shared" si="2"/>
        <v>0.19067679498479836</v>
      </c>
    </row>
    <row r="58" spans="1:34" ht="25.5" hidden="1" outlineLevel="2">
      <c r="A58" s="53" t="s">
        <v>82</v>
      </c>
      <c r="B58" s="44" t="s">
        <v>81</v>
      </c>
      <c r="C58" s="44"/>
      <c r="D58" s="44"/>
      <c r="E58" s="45"/>
      <c r="F58" s="44"/>
      <c r="G58" s="44"/>
      <c r="H58" s="44"/>
      <c r="I58" s="44"/>
      <c r="J58" s="44"/>
      <c r="K58" s="44"/>
      <c r="L58" s="44"/>
      <c r="M58" s="44"/>
      <c r="N58" s="46">
        <v>0</v>
      </c>
      <c r="O58" s="46">
        <v>183370000</v>
      </c>
      <c r="P58" s="46">
        <v>0</v>
      </c>
      <c r="Q58" s="56">
        <v>183370000</v>
      </c>
      <c r="R58" s="56">
        <v>183370000</v>
      </c>
      <c r="S58" s="56">
        <v>183370000</v>
      </c>
      <c r="T58" s="56">
        <v>0</v>
      </c>
      <c r="U58" s="56">
        <v>0</v>
      </c>
      <c r="V58" s="56">
        <v>0</v>
      </c>
      <c r="W58" s="56">
        <v>0</v>
      </c>
      <c r="X58" s="56">
        <v>30562000</v>
      </c>
      <c r="Y58" s="56">
        <v>30562000</v>
      </c>
      <c r="Z58" s="56">
        <v>0</v>
      </c>
      <c r="AA58" s="56">
        <v>30562000</v>
      </c>
      <c r="AB58" s="56">
        <v>30562000</v>
      </c>
      <c r="AC58" s="56">
        <v>30562000</v>
      </c>
      <c r="AD58" s="56">
        <v>152808000</v>
      </c>
      <c r="AE58" s="57">
        <v>0.1667</v>
      </c>
      <c r="AF58" s="56">
        <v>152808000</v>
      </c>
      <c r="AG58" s="57">
        <v>0.1667</v>
      </c>
      <c r="AH58" s="57">
        <f t="shared" si="2"/>
        <v>0.1666684844849212</v>
      </c>
    </row>
    <row r="59" spans="1:34" ht="25.5" hidden="1" outlineLevel="2">
      <c r="A59" s="53" t="s">
        <v>223</v>
      </c>
      <c r="B59" s="44" t="s">
        <v>224</v>
      </c>
      <c r="C59" s="44"/>
      <c r="D59" s="44"/>
      <c r="E59" s="45"/>
      <c r="F59" s="44"/>
      <c r="G59" s="44"/>
      <c r="H59" s="44"/>
      <c r="I59" s="44"/>
      <c r="J59" s="44"/>
      <c r="K59" s="44"/>
      <c r="L59" s="44"/>
      <c r="M59" s="44"/>
      <c r="N59" s="46">
        <v>0</v>
      </c>
      <c r="O59" s="46">
        <v>0</v>
      </c>
      <c r="P59" s="46">
        <v>5215200</v>
      </c>
      <c r="Q59" s="56">
        <v>5215200</v>
      </c>
      <c r="R59" s="56">
        <v>5215200</v>
      </c>
      <c r="S59" s="56">
        <v>5215200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5215200</v>
      </c>
      <c r="AE59" s="57">
        <v>0</v>
      </c>
      <c r="AF59" s="56">
        <v>5215200</v>
      </c>
      <c r="AG59" s="57">
        <v>0</v>
      </c>
      <c r="AH59" s="57">
        <f t="shared" si="2"/>
        <v>0</v>
      </c>
    </row>
    <row r="60" spans="1:34" ht="51" hidden="1" outlineLevel="2">
      <c r="A60" s="53" t="s">
        <v>225</v>
      </c>
      <c r="B60" s="44" t="s">
        <v>226</v>
      </c>
      <c r="C60" s="44"/>
      <c r="D60" s="44"/>
      <c r="E60" s="45"/>
      <c r="F60" s="44"/>
      <c r="G60" s="44"/>
      <c r="H60" s="44"/>
      <c r="I60" s="44"/>
      <c r="J60" s="44"/>
      <c r="K60" s="44"/>
      <c r="L60" s="44"/>
      <c r="M60" s="44"/>
      <c r="N60" s="46">
        <v>0</v>
      </c>
      <c r="O60" s="46">
        <v>0</v>
      </c>
      <c r="P60" s="46">
        <v>2017500</v>
      </c>
      <c r="Q60" s="56">
        <v>2017500</v>
      </c>
      <c r="R60" s="56">
        <v>2017500</v>
      </c>
      <c r="S60" s="56">
        <v>2017500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2017500</v>
      </c>
      <c r="AE60" s="57">
        <v>0</v>
      </c>
      <c r="AF60" s="56">
        <v>2017500</v>
      </c>
      <c r="AG60" s="57">
        <v>0</v>
      </c>
      <c r="AH60" s="57">
        <f t="shared" si="2"/>
        <v>0</v>
      </c>
    </row>
    <row r="61" spans="1:34" ht="14.25" hidden="1" outlineLevel="2">
      <c r="A61" s="53" t="s">
        <v>84</v>
      </c>
      <c r="B61" s="44" t="s">
        <v>83</v>
      </c>
      <c r="C61" s="44"/>
      <c r="D61" s="44"/>
      <c r="E61" s="45"/>
      <c r="F61" s="44"/>
      <c r="G61" s="44"/>
      <c r="H61" s="44"/>
      <c r="I61" s="44"/>
      <c r="J61" s="44"/>
      <c r="K61" s="44"/>
      <c r="L61" s="44"/>
      <c r="M61" s="44"/>
      <c r="N61" s="46">
        <v>0</v>
      </c>
      <c r="O61" s="46">
        <v>59940000</v>
      </c>
      <c r="P61" s="46">
        <v>15291700</v>
      </c>
      <c r="Q61" s="56">
        <v>75231700</v>
      </c>
      <c r="R61" s="56">
        <v>75231700</v>
      </c>
      <c r="S61" s="56">
        <v>75231700</v>
      </c>
      <c r="T61" s="56">
        <v>0</v>
      </c>
      <c r="U61" s="56">
        <v>0</v>
      </c>
      <c r="V61" s="56">
        <v>0</v>
      </c>
      <c r="W61" s="56">
        <v>0</v>
      </c>
      <c r="X61" s="56">
        <v>9811000</v>
      </c>
      <c r="Y61" s="56">
        <v>9811000</v>
      </c>
      <c r="Z61" s="56">
        <v>0</v>
      </c>
      <c r="AA61" s="56">
        <v>9811000</v>
      </c>
      <c r="AB61" s="56">
        <v>9811000</v>
      </c>
      <c r="AC61" s="56">
        <v>9811000</v>
      </c>
      <c r="AD61" s="56">
        <v>65420700</v>
      </c>
      <c r="AE61" s="57">
        <v>0.1304</v>
      </c>
      <c r="AF61" s="56">
        <v>65420700</v>
      </c>
      <c r="AG61" s="57">
        <v>0.1304</v>
      </c>
      <c r="AH61" s="57">
        <f t="shared" si="2"/>
        <v>0.13041045197702564</v>
      </c>
    </row>
    <row r="62" spans="1:34" ht="38.25" hidden="1" outlineLevel="2">
      <c r="A62" s="53" t="s">
        <v>86</v>
      </c>
      <c r="B62" s="44" t="s">
        <v>85</v>
      </c>
      <c r="C62" s="44"/>
      <c r="D62" s="44"/>
      <c r="E62" s="45"/>
      <c r="F62" s="44"/>
      <c r="G62" s="44"/>
      <c r="H62" s="44"/>
      <c r="I62" s="44"/>
      <c r="J62" s="44"/>
      <c r="K62" s="44"/>
      <c r="L62" s="44"/>
      <c r="M62" s="44"/>
      <c r="N62" s="46">
        <v>0</v>
      </c>
      <c r="O62" s="46">
        <v>7545400</v>
      </c>
      <c r="P62" s="46">
        <v>0</v>
      </c>
      <c r="Q62" s="56">
        <v>7545400</v>
      </c>
      <c r="R62" s="56">
        <v>7545400</v>
      </c>
      <c r="S62" s="56">
        <v>7545400</v>
      </c>
      <c r="T62" s="56">
        <v>0</v>
      </c>
      <c r="U62" s="56">
        <v>0</v>
      </c>
      <c r="V62" s="56">
        <v>0</v>
      </c>
      <c r="W62" s="56">
        <v>0</v>
      </c>
      <c r="X62" s="56">
        <v>1503100</v>
      </c>
      <c r="Y62" s="56">
        <v>1503100</v>
      </c>
      <c r="Z62" s="56">
        <v>0</v>
      </c>
      <c r="AA62" s="56">
        <v>1503100</v>
      </c>
      <c r="AB62" s="56">
        <v>1503100</v>
      </c>
      <c r="AC62" s="56">
        <v>1503100</v>
      </c>
      <c r="AD62" s="56">
        <v>6042300</v>
      </c>
      <c r="AE62" s="57">
        <v>0.1992</v>
      </c>
      <c r="AF62" s="56">
        <v>6042300</v>
      </c>
      <c r="AG62" s="57">
        <v>0.1992</v>
      </c>
      <c r="AH62" s="57">
        <f t="shared" si="2"/>
        <v>0.19920746415034327</v>
      </c>
    </row>
    <row r="63" spans="1:34" ht="38.25" hidden="1" outlineLevel="2">
      <c r="A63" s="53" t="s">
        <v>88</v>
      </c>
      <c r="B63" s="44" t="s">
        <v>87</v>
      </c>
      <c r="C63" s="44"/>
      <c r="D63" s="44"/>
      <c r="E63" s="45"/>
      <c r="F63" s="44"/>
      <c r="G63" s="44"/>
      <c r="H63" s="44"/>
      <c r="I63" s="44"/>
      <c r="J63" s="44"/>
      <c r="K63" s="44"/>
      <c r="L63" s="44"/>
      <c r="M63" s="44"/>
      <c r="N63" s="46">
        <v>0</v>
      </c>
      <c r="O63" s="46">
        <v>1050100</v>
      </c>
      <c r="P63" s="46">
        <v>0</v>
      </c>
      <c r="Q63" s="56">
        <v>1050100</v>
      </c>
      <c r="R63" s="56">
        <v>1050100</v>
      </c>
      <c r="S63" s="56">
        <v>1050100</v>
      </c>
      <c r="T63" s="56">
        <v>0</v>
      </c>
      <c r="U63" s="56">
        <v>0</v>
      </c>
      <c r="V63" s="56">
        <v>0</v>
      </c>
      <c r="W63" s="56">
        <v>0</v>
      </c>
      <c r="X63" s="56">
        <v>1050100</v>
      </c>
      <c r="Y63" s="56">
        <v>1050100</v>
      </c>
      <c r="Z63" s="56">
        <v>0</v>
      </c>
      <c r="AA63" s="56">
        <v>1050100</v>
      </c>
      <c r="AB63" s="56">
        <v>1050100</v>
      </c>
      <c r="AC63" s="56">
        <v>1050100</v>
      </c>
      <c r="AD63" s="56">
        <v>0</v>
      </c>
      <c r="AE63" s="57">
        <v>1</v>
      </c>
      <c r="AF63" s="56">
        <v>0</v>
      </c>
      <c r="AG63" s="57">
        <v>1</v>
      </c>
      <c r="AH63" s="57">
        <f t="shared" si="2"/>
        <v>1</v>
      </c>
    </row>
    <row r="64" spans="1:34" ht="38.25" hidden="1" outlineLevel="2">
      <c r="A64" s="53" t="s">
        <v>90</v>
      </c>
      <c r="B64" s="44" t="s">
        <v>89</v>
      </c>
      <c r="C64" s="44"/>
      <c r="D64" s="44"/>
      <c r="E64" s="45"/>
      <c r="F64" s="44"/>
      <c r="G64" s="44"/>
      <c r="H64" s="44"/>
      <c r="I64" s="44"/>
      <c r="J64" s="44"/>
      <c r="K64" s="44"/>
      <c r="L64" s="44"/>
      <c r="M64" s="44"/>
      <c r="N64" s="46">
        <v>0</v>
      </c>
      <c r="O64" s="46">
        <v>10080000</v>
      </c>
      <c r="P64" s="46">
        <v>0</v>
      </c>
      <c r="Q64" s="56">
        <v>10080000</v>
      </c>
      <c r="R64" s="56">
        <v>10080000</v>
      </c>
      <c r="S64" s="56">
        <v>10080000</v>
      </c>
      <c r="T64" s="56">
        <v>0</v>
      </c>
      <c r="U64" s="56">
        <v>0</v>
      </c>
      <c r="V64" s="56">
        <v>0</v>
      </c>
      <c r="W64" s="56">
        <v>0</v>
      </c>
      <c r="X64" s="56">
        <v>1508783.38</v>
      </c>
      <c r="Y64" s="56">
        <v>1508783.38</v>
      </c>
      <c r="Z64" s="56">
        <v>0</v>
      </c>
      <c r="AA64" s="56">
        <v>1508783.38</v>
      </c>
      <c r="AB64" s="56">
        <v>1508783.38</v>
      </c>
      <c r="AC64" s="56">
        <v>1508783.38</v>
      </c>
      <c r="AD64" s="56">
        <v>8571216.62</v>
      </c>
      <c r="AE64" s="57">
        <v>0.1497</v>
      </c>
      <c r="AF64" s="56">
        <v>8571216.62</v>
      </c>
      <c r="AG64" s="57">
        <v>0.1497</v>
      </c>
      <c r="AH64" s="57">
        <f t="shared" si="2"/>
        <v>0.14968089087301586</v>
      </c>
    </row>
    <row r="65" spans="1:34" ht="38.25" hidden="1" outlineLevel="2">
      <c r="A65" s="53" t="s">
        <v>92</v>
      </c>
      <c r="B65" s="44" t="s">
        <v>91</v>
      </c>
      <c r="C65" s="44"/>
      <c r="D65" s="44"/>
      <c r="E65" s="45"/>
      <c r="F65" s="44"/>
      <c r="G65" s="44"/>
      <c r="H65" s="44"/>
      <c r="I65" s="44"/>
      <c r="J65" s="44"/>
      <c r="K65" s="44"/>
      <c r="L65" s="44"/>
      <c r="M65" s="44"/>
      <c r="N65" s="46">
        <v>0</v>
      </c>
      <c r="O65" s="46">
        <v>71353900</v>
      </c>
      <c r="P65" s="46">
        <v>0</v>
      </c>
      <c r="Q65" s="56">
        <v>71353900</v>
      </c>
      <c r="R65" s="56">
        <v>71353900</v>
      </c>
      <c r="S65" s="56">
        <v>71353900</v>
      </c>
      <c r="T65" s="56">
        <v>0</v>
      </c>
      <c r="U65" s="56">
        <v>0</v>
      </c>
      <c r="V65" s="56">
        <v>0</v>
      </c>
      <c r="W65" s="56">
        <v>0</v>
      </c>
      <c r="X65" s="56">
        <v>14885000</v>
      </c>
      <c r="Y65" s="56">
        <v>14885000</v>
      </c>
      <c r="Z65" s="56">
        <v>0</v>
      </c>
      <c r="AA65" s="56">
        <v>14885000</v>
      </c>
      <c r="AB65" s="56">
        <v>14885000</v>
      </c>
      <c r="AC65" s="56">
        <v>14885000</v>
      </c>
      <c r="AD65" s="56">
        <v>56468900</v>
      </c>
      <c r="AE65" s="57">
        <v>0.2086</v>
      </c>
      <c r="AF65" s="56">
        <v>56468900</v>
      </c>
      <c r="AG65" s="57">
        <v>0.2086</v>
      </c>
      <c r="AH65" s="57">
        <f t="shared" si="2"/>
        <v>0.20860807888566707</v>
      </c>
    </row>
    <row r="66" spans="1:34" ht="14.25" hidden="1" outlineLevel="2">
      <c r="A66" s="53" t="s">
        <v>94</v>
      </c>
      <c r="B66" s="44" t="s">
        <v>93</v>
      </c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6">
        <v>0</v>
      </c>
      <c r="O66" s="46">
        <v>160938000</v>
      </c>
      <c r="P66" s="46">
        <v>0</v>
      </c>
      <c r="Q66" s="56">
        <v>160938000</v>
      </c>
      <c r="R66" s="56">
        <v>160938000</v>
      </c>
      <c r="S66" s="56">
        <v>160938000</v>
      </c>
      <c r="T66" s="56">
        <v>0</v>
      </c>
      <c r="U66" s="56">
        <v>0</v>
      </c>
      <c r="V66" s="56">
        <v>0</v>
      </c>
      <c r="W66" s="56">
        <v>0</v>
      </c>
      <c r="X66" s="56">
        <v>39233000</v>
      </c>
      <c r="Y66" s="56">
        <v>39233000</v>
      </c>
      <c r="Z66" s="56">
        <v>0</v>
      </c>
      <c r="AA66" s="56">
        <v>39233000</v>
      </c>
      <c r="AB66" s="56">
        <v>39233000</v>
      </c>
      <c r="AC66" s="56">
        <v>39233000</v>
      </c>
      <c r="AD66" s="56">
        <v>121705000</v>
      </c>
      <c r="AE66" s="57">
        <v>0.2438</v>
      </c>
      <c r="AF66" s="56">
        <v>121705000</v>
      </c>
      <c r="AG66" s="57">
        <v>0.2438</v>
      </c>
      <c r="AH66" s="57">
        <f t="shared" si="2"/>
        <v>0.24377710671190148</v>
      </c>
    </row>
    <row r="67" spans="1:34" ht="38.25" hidden="1" outlineLevel="2">
      <c r="A67" s="53" t="s">
        <v>227</v>
      </c>
      <c r="B67" s="44" t="s">
        <v>228</v>
      </c>
      <c r="C67" s="44"/>
      <c r="D67" s="44"/>
      <c r="E67" s="45"/>
      <c r="F67" s="44"/>
      <c r="G67" s="44"/>
      <c r="H67" s="44"/>
      <c r="I67" s="44"/>
      <c r="J67" s="44"/>
      <c r="K67" s="44"/>
      <c r="L67" s="44"/>
      <c r="M67" s="44"/>
      <c r="N67" s="46">
        <v>0</v>
      </c>
      <c r="O67" s="46">
        <v>0</v>
      </c>
      <c r="P67" s="46">
        <v>119000</v>
      </c>
      <c r="Q67" s="56">
        <v>119000</v>
      </c>
      <c r="R67" s="56">
        <v>119000</v>
      </c>
      <c r="S67" s="56">
        <v>119000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119000</v>
      </c>
      <c r="AE67" s="57">
        <v>0</v>
      </c>
      <c r="AF67" s="56">
        <v>119000</v>
      </c>
      <c r="AG67" s="57">
        <v>0</v>
      </c>
      <c r="AH67" s="57">
        <f t="shared" si="2"/>
        <v>0</v>
      </c>
    </row>
    <row r="68" spans="1:34" ht="25.5" hidden="1" outlineLevel="2">
      <c r="A68" s="53" t="s">
        <v>96</v>
      </c>
      <c r="B68" s="44" t="s">
        <v>95</v>
      </c>
      <c r="C68" s="44"/>
      <c r="D68" s="44"/>
      <c r="E68" s="45"/>
      <c r="F68" s="44"/>
      <c r="G68" s="44"/>
      <c r="H68" s="44"/>
      <c r="I68" s="44"/>
      <c r="J68" s="44"/>
      <c r="K68" s="44"/>
      <c r="L68" s="44"/>
      <c r="M68" s="44"/>
      <c r="N68" s="46">
        <v>0</v>
      </c>
      <c r="O68" s="46">
        <v>0</v>
      </c>
      <c r="P68" s="46">
        <v>195000</v>
      </c>
      <c r="Q68" s="56">
        <v>195000</v>
      </c>
      <c r="R68" s="56">
        <v>195000</v>
      </c>
      <c r="S68" s="56">
        <v>195000</v>
      </c>
      <c r="T68" s="56">
        <v>0</v>
      </c>
      <c r="U68" s="56">
        <v>0</v>
      </c>
      <c r="V68" s="56">
        <v>0</v>
      </c>
      <c r="W68" s="56">
        <v>0</v>
      </c>
      <c r="X68" s="56">
        <v>49000</v>
      </c>
      <c r="Y68" s="56">
        <v>49000</v>
      </c>
      <c r="Z68" s="56">
        <v>0</v>
      </c>
      <c r="AA68" s="56">
        <v>49000</v>
      </c>
      <c r="AB68" s="56">
        <v>49000</v>
      </c>
      <c r="AC68" s="56">
        <v>49000</v>
      </c>
      <c r="AD68" s="56">
        <v>146000</v>
      </c>
      <c r="AE68" s="57">
        <v>0.2513</v>
      </c>
      <c r="AF68" s="56">
        <v>146000</v>
      </c>
      <c r="AG68" s="57">
        <v>0.2513</v>
      </c>
      <c r="AH68" s="57">
        <f t="shared" si="2"/>
        <v>0.2512820512820513</v>
      </c>
    </row>
    <row r="69" spans="1:34" ht="63.75" outlineLevel="1" collapsed="1">
      <c r="A69" s="53" t="s">
        <v>208</v>
      </c>
      <c r="B69" s="44" t="s">
        <v>209</v>
      </c>
      <c r="C69" s="44"/>
      <c r="D69" s="44"/>
      <c r="E69" s="45"/>
      <c r="F69" s="44"/>
      <c r="G69" s="44"/>
      <c r="H69" s="44"/>
      <c r="I69" s="44"/>
      <c r="J69" s="44"/>
      <c r="K69" s="44"/>
      <c r="L69" s="44"/>
      <c r="M69" s="44"/>
      <c r="N69" s="46">
        <v>0</v>
      </c>
      <c r="O69" s="46">
        <v>0</v>
      </c>
      <c r="P69" s="4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147916.64</v>
      </c>
      <c r="Y69" s="56">
        <v>147916.64</v>
      </c>
      <c r="Z69" s="56">
        <v>0</v>
      </c>
      <c r="AA69" s="56">
        <v>147916.64</v>
      </c>
      <c r="AB69" s="56">
        <v>147916.64</v>
      </c>
      <c r="AC69" s="56">
        <v>147916.64</v>
      </c>
      <c r="AD69" s="56">
        <v>-147916.64</v>
      </c>
      <c r="AE69" s="57"/>
      <c r="AF69" s="56">
        <v>-147916.64</v>
      </c>
      <c r="AG69" s="57"/>
      <c r="AH69" s="57"/>
    </row>
    <row r="70" spans="1:34" ht="51" hidden="1" outlineLevel="2">
      <c r="A70" s="53" t="s">
        <v>210</v>
      </c>
      <c r="B70" s="44" t="s">
        <v>211</v>
      </c>
      <c r="C70" s="44"/>
      <c r="D70" s="44"/>
      <c r="E70" s="45"/>
      <c r="F70" s="44"/>
      <c r="G70" s="44"/>
      <c r="H70" s="44"/>
      <c r="I70" s="44"/>
      <c r="J70" s="44"/>
      <c r="K70" s="44"/>
      <c r="L70" s="44"/>
      <c r="M70" s="44"/>
      <c r="N70" s="46">
        <v>0</v>
      </c>
      <c r="O70" s="46">
        <v>0</v>
      </c>
      <c r="P70" s="4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147916.64</v>
      </c>
      <c r="Y70" s="56">
        <v>147916.64</v>
      </c>
      <c r="Z70" s="56">
        <v>0</v>
      </c>
      <c r="AA70" s="56">
        <v>147916.64</v>
      </c>
      <c r="AB70" s="56">
        <v>147916.64</v>
      </c>
      <c r="AC70" s="56">
        <v>147916.64</v>
      </c>
      <c r="AD70" s="56">
        <v>-147916.64</v>
      </c>
      <c r="AE70" s="57"/>
      <c r="AF70" s="56">
        <v>-147916.64</v>
      </c>
      <c r="AG70" s="57"/>
      <c r="AH70" s="57"/>
    </row>
    <row r="71" spans="1:34" ht="38.25" outlineLevel="1" collapsed="1">
      <c r="A71" s="53" t="s">
        <v>102</v>
      </c>
      <c r="B71" s="44" t="s">
        <v>169</v>
      </c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6">
        <v>0</v>
      </c>
      <c r="O71" s="46">
        <v>0</v>
      </c>
      <c r="P71" s="4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-3178703.38</v>
      </c>
      <c r="Y71" s="56">
        <v>-3178703.38</v>
      </c>
      <c r="Z71" s="56">
        <v>0</v>
      </c>
      <c r="AA71" s="56">
        <v>-3178703.38</v>
      </c>
      <c r="AB71" s="56">
        <v>-3178703.38</v>
      </c>
      <c r="AC71" s="56">
        <v>-3178703.38</v>
      </c>
      <c r="AD71" s="56">
        <v>3178703.38</v>
      </c>
      <c r="AE71" s="57"/>
      <c r="AF71" s="56">
        <v>3178703.38</v>
      </c>
      <c r="AG71" s="57"/>
      <c r="AH71" s="57"/>
    </row>
    <row r="72" spans="1:34" ht="38.25" hidden="1" outlineLevel="2">
      <c r="A72" s="43" t="s">
        <v>103</v>
      </c>
      <c r="B72" s="44" t="s">
        <v>97</v>
      </c>
      <c r="C72" s="44"/>
      <c r="D72" s="44"/>
      <c r="E72" s="45"/>
      <c r="F72" s="44"/>
      <c r="G72" s="44"/>
      <c r="H72" s="44"/>
      <c r="I72" s="44"/>
      <c r="J72" s="44"/>
      <c r="K72" s="44"/>
      <c r="L72" s="44"/>
      <c r="M72" s="44"/>
      <c r="N72" s="46">
        <v>0</v>
      </c>
      <c r="O72" s="46">
        <v>0</v>
      </c>
      <c r="P72" s="46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-3178703.38</v>
      </c>
      <c r="Y72" s="54">
        <v>-3178703.38</v>
      </c>
      <c r="Z72" s="54">
        <v>0</v>
      </c>
      <c r="AA72" s="54">
        <v>-3178703.38</v>
      </c>
      <c r="AB72" s="54">
        <v>-3178703.38</v>
      </c>
      <c r="AC72" s="54">
        <v>-3178703.38</v>
      </c>
      <c r="AD72" s="54">
        <v>3178703.38</v>
      </c>
      <c r="AE72" s="55"/>
      <c r="AF72" s="54">
        <v>3178703.38</v>
      </c>
      <c r="AG72" s="55"/>
      <c r="AH72" s="55"/>
    </row>
    <row r="73" spans="1:34" ht="14.25" collapsed="1">
      <c r="A73" s="47" t="s">
        <v>98</v>
      </c>
      <c r="B73" s="47"/>
      <c r="C73" s="47"/>
      <c r="D73" s="47"/>
      <c r="E73" s="47"/>
      <c r="F73" s="47"/>
      <c r="G73" s="48"/>
      <c r="H73" s="49"/>
      <c r="I73" s="49"/>
      <c r="J73" s="49"/>
      <c r="K73" s="49"/>
      <c r="L73" s="49"/>
      <c r="M73" s="49"/>
      <c r="N73" s="50">
        <v>0</v>
      </c>
      <c r="O73" s="50">
        <v>704001800</v>
      </c>
      <c r="P73" s="50">
        <v>22838400</v>
      </c>
      <c r="Q73" s="54">
        <v>726840200</v>
      </c>
      <c r="R73" s="54">
        <v>726840200</v>
      </c>
      <c r="S73" s="54">
        <v>726840200</v>
      </c>
      <c r="T73" s="54">
        <v>0</v>
      </c>
      <c r="U73" s="54">
        <v>0</v>
      </c>
      <c r="V73" s="54">
        <v>0</v>
      </c>
      <c r="W73" s="54">
        <v>0</v>
      </c>
      <c r="X73" s="54">
        <v>123750008.33</v>
      </c>
      <c r="Y73" s="54">
        <v>123750008.33</v>
      </c>
      <c r="Z73" s="54">
        <v>0</v>
      </c>
      <c r="AA73" s="54">
        <v>123750008.33</v>
      </c>
      <c r="AB73" s="54">
        <v>123750008.33</v>
      </c>
      <c r="AC73" s="54">
        <v>123750008.33</v>
      </c>
      <c r="AD73" s="54">
        <v>603090191.67</v>
      </c>
      <c r="AE73" s="55">
        <v>0.1703</v>
      </c>
      <c r="AF73" s="54">
        <v>603090191.67</v>
      </c>
      <c r="AG73" s="55">
        <v>0.1703</v>
      </c>
      <c r="AH73" s="55">
        <v>1.0545</v>
      </c>
    </row>
    <row r="74" spans="1:34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 t="s">
        <v>39</v>
      </c>
      <c r="AD74" s="51"/>
      <c r="AE74" s="51"/>
      <c r="AF74" s="51"/>
      <c r="AG74" s="51"/>
      <c r="AH74" s="51"/>
    </row>
    <row r="75" spans="1:34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52"/>
      <c r="AB75" s="52"/>
      <c r="AC75" s="52"/>
      <c r="AD75" s="52"/>
      <c r="AE75" s="52"/>
      <c r="AF75" s="52"/>
      <c r="AG75" s="52"/>
      <c r="AH75" s="52"/>
    </row>
  </sheetData>
  <sheetProtection/>
  <mergeCells count="31">
    <mergeCell ref="AF7:AG7"/>
    <mergeCell ref="P7:P8"/>
    <mergeCell ref="A73:G73"/>
    <mergeCell ref="A75:Z75"/>
    <mergeCell ref="V7:V8"/>
    <mergeCell ref="W7:Y7"/>
    <mergeCell ref="Z7:AB7"/>
    <mergeCell ref="AD7:AE7"/>
    <mergeCell ref="U7:U8"/>
    <mergeCell ref="E7:G7"/>
    <mergeCell ref="A1:AH1"/>
    <mergeCell ref="A2:AH2"/>
    <mergeCell ref="A3:AH3"/>
    <mergeCell ref="A4:AG4"/>
    <mergeCell ref="A5:AG5"/>
    <mergeCell ref="A6:AH6"/>
    <mergeCell ref="A7:A8"/>
    <mergeCell ref="B7:B8"/>
    <mergeCell ref="Q7:Q8"/>
    <mergeCell ref="R7:R8"/>
    <mergeCell ref="T7:T8"/>
    <mergeCell ref="AH7:AH8"/>
    <mergeCell ref="H7:J7"/>
    <mergeCell ref="K7:K8"/>
    <mergeCell ref="S7:S8"/>
    <mergeCell ref="M7:M8"/>
    <mergeCell ref="N7:N8"/>
    <mergeCell ref="C7:C8"/>
    <mergeCell ref="D7:D8"/>
    <mergeCell ref="L7:L8"/>
    <mergeCell ref="O7:O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13" sqref="E13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5" width="13.28125" style="2" customWidth="1"/>
    <col min="6" max="6" width="13.00390625" style="2" customWidth="1"/>
    <col min="7" max="7" width="9.140625" style="2" customWidth="1"/>
    <col min="8" max="8" width="14.140625" style="2" customWidth="1"/>
    <col min="9" max="16384" width="9.140625" style="2" customWidth="1"/>
  </cols>
  <sheetData>
    <row r="1" spans="1:7" ht="11.25" customHeight="1">
      <c r="A1" s="8"/>
      <c r="B1" s="9"/>
      <c r="C1" s="9"/>
      <c r="D1" s="10"/>
      <c r="E1" s="10"/>
      <c r="F1" s="9"/>
      <c r="G1" s="10" t="s">
        <v>195</v>
      </c>
    </row>
    <row r="2" spans="1:7" ht="6.75" customHeight="1" hidden="1">
      <c r="A2" s="8"/>
      <c r="B2" s="9"/>
      <c r="C2" s="9"/>
      <c r="D2" s="10"/>
      <c r="E2" s="10"/>
      <c r="F2" s="9"/>
      <c r="G2" s="10"/>
    </row>
    <row r="3" spans="1:7" ht="12.75" hidden="1">
      <c r="A3" s="8"/>
      <c r="B3" s="9"/>
      <c r="C3" s="9"/>
      <c r="D3" s="10"/>
      <c r="E3" s="10"/>
      <c r="F3" s="9"/>
      <c r="G3" s="10"/>
    </row>
    <row r="4" spans="1:7" ht="12.75" hidden="1">
      <c r="A4" s="8"/>
      <c r="B4" s="9"/>
      <c r="C4" s="9"/>
      <c r="D4" s="10"/>
      <c r="E4" s="10"/>
      <c r="F4" s="9"/>
      <c r="G4" s="10"/>
    </row>
    <row r="5" spans="1:7" ht="12.75" hidden="1">
      <c r="A5" s="8"/>
      <c r="B5" s="9"/>
      <c r="C5" s="9"/>
      <c r="D5" s="10"/>
      <c r="E5" s="10"/>
      <c r="F5" s="9"/>
      <c r="G5" s="10"/>
    </row>
    <row r="6" spans="1:7" ht="12.75" hidden="1">
      <c r="A6" s="8"/>
      <c r="B6" s="9"/>
      <c r="C6" s="9"/>
      <c r="D6" s="9"/>
      <c r="E6" s="9"/>
      <c r="F6" s="9"/>
      <c r="G6" s="9"/>
    </row>
    <row r="7" spans="1:7" ht="51" customHeight="1">
      <c r="A7" s="25" t="s">
        <v>213</v>
      </c>
      <c r="B7" s="25"/>
      <c r="C7" s="25"/>
      <c r="D7" s="25"/>
      <c r="E7" s="25"/>
      <c r="F7" s="26"/>
      <c r="G7" s="26"/>
    </row>
    <row r="9" spans="1:7" ht="11.25" customHeight="1">
      <c r="A9" s="21" t="s">
        <v>0</v>
      </c>
      <c r="B9" s="21" t="s">
        <v>100</v>
      </c>
      <c r="C9" s="21" t="s">
        <v>12</v>
      </c>
      <c r="D9" s="21" t="s">
        <v>212</v>
      </c>
      <c r="E9" s="21" t="s">
        <v>214</v>
      </c>
      <c r="F9" s="24" t="s">
        <v>13</v>
      </c>
      <c r="G9" s="24"/>
    </row>
    <row r="10" spans="1:7" ht="11.25">
      <c r="A10" s="22"/>
      <c r="B10" s="22"/>
      <c r="C10" s="22"/>
      <c r="D10" s="22"/>
      <c r="E10" s="22"/>
      <c r="F10" s="24"/>
      <c r="G10" s="24"/>
    </row>
    <row r="11" spans="1:7" ht="60" customHeight="1">
      <c r="A11" s="23"/>
      <c r="B11" s="23"/>
      <c r="C11" s="23"/>
      <c r="D11" s="23"/>
      <c r="E11" s="23"/>
      <c r="F11" s="4" t="s">
        <v>192</v>
      </c>
      <c r="G11" s="4" t="s">
        <v>215</v>
      </c>
    </row>
    <row r="12" spans="1:7" ht="11.25">
      <c r="A12" s="5">
        <v>1</v>
      </c>
      <c r="B12" s="6">
        <v>2</v>
      </c>
      <c r="C12" s="7" t="s">
        <v>14</v>
      </c>
      <c r="D12" s="7">
        <v>4</v>
      </c>
      <c r="E12" s="7">
        <v>5</v>
      </c>
      <c r="F12" s="7">
        <v>6</v>
      </c>
      <c r="G12" s="7">
        <v>7</v>
      </c>
    </row>
    <row r="13" spans="1:7" ht="12.75">
      <c r="A13" s="11">
        <v>1</v>
      </c>
      <c r="B13" s="12" t="s">
        <v>104</v>
      </c>
      <c r="C13" s="18" t="s">
        <v>15</v>
      </c>
      <c r="D13" s="14">
        <f>49121635</f>
        <v>49121635</v>
      </c>
      <c r="E13" s="14">
        <f>49121635+2439000</f>
        <v>51560635</v>
      </c>
      <c r="F13" s="14">
        <v>6638211.33</v>
      </c>
      <c r="G13" s="14">
        <f>F13/E13*100</f>
        <v>12.874572491203804</v>
      </c>
    </row>
    <row r="14" spans="1:7" ht="25.5">
      <c r="A14" s="3">
        <f>1+A13</f>
        <v>2</v>
      </c>
      <c r="B14" s="16" t="s">
        <v>105</v>
      </c>
      <c r="C14" s="13" t="s">
        <v>1</v>
      </c>
      <c r="D14" s="17">
        <v>1205260</v>
      </c>
      <c r="E14" s="17">
        <v>1205260</v>
      </c>
      <c r="F14" s="17">
        <v>185527.4</v>
      </c>
      <c r="G14" s="17">
        <f aca="true" t="shared" si="0" ref="G14:G53">F14/D14*100</f>
        <v>15.393143388148614</v>
      </c>
    </row>
    <row r="15" spans="1:7" ht="38.25">
      <c r="A15" s="3">
        <f aca="true" t="shared" si="1" ref="A15:A53">1+A14</f>
        <v>3</v>
      </c>
      <c r="B15" s="16" t="s">
        <v>106</v>
      </c>
      <c r="C15" s="13" t="s">
        <v>2</v>
      </c>
      <c r="D15" s="17">
        <v>2608000</v>
      </c>
      <c r="E15" s="17">
        <v>2608000</v>
      </c>
      <c r="F15" s="17">
        <v>347495.55</v>
      </c>
      <c r="G15" s="17">
        <f t="shared" si="0"/>
        <v>13.324215874233127</v>
      </c>
    </row>
    <row r="16" spans="1:7" ht="38.25">
      <c r="A16" s="3">
        <f t="shared" si="1"/>
        <v>4</v>
      </c>
      <c r="B16" s="16" t="s">
        <v>107</v>
      </c>
      <c r="C16" s="13" t="s">
        <v>3</v>
      </c>
      <c r="D16" s="17">
        <v>22489480</v>
      </c>
      <c r="E16" s="17">
        <v>22489480</v>
      </c>
      <c r="F16" s="17">
        <v>3517438.13</v>
      </c>
      <c r="G16" s="17">
        <f t="shared" si="0"/>
        <v>15.640371097953354</v>
      </c>
    </row>
    <row r="17" spans="1:7" ht="38.25">
      <c r="A17" s="3">
        <f t="shared" si="1"/>
        <v>5</v>
      </c>
      <c r="B17" s="16" t="s">
        <v>108</v>
      </c>
      <c r="C17" s="13" t="s">
        <v>17</v>
      </c>
      <c r="D17" s="17">
        <v>2358000</v>
      </c>
      <c r="E17" s="17">
        <v>2358000</v>
      </c>
      <c r="F17" s="17">
        <v>366161.5</v>
      </c>
      <c r="G17" s="17">
        <f t="shared" si="0"/>
        <v>15.528477523324852</v>
      </c>
    </row>
    <row r="18" spans="1:7" ht="12.75">
      <c r="A18" s="3">
        <f t="shared" si="1"/>
        <v>6</v>
      </c>
      <c r="B18" s="16" t="s">
        <v>109</v>
      </c>
      <c r="C18" s="13" t="s">
        <v>110</v>
      </c>
      <c r="D18" s="17">
        <f>1345000</f>
        <v>1345000</v>
      </c>
      <c r="E18" s="17">
        <f>1345000+2439000</f>
        <v>3784000</v>
      </c>
      <c r="F18" s="17">
        <v>0</v>
      </c>
      <c r="G18" s="17">
        <f t="shared" si="0"/>
        <v>0</v>
      </c>
    </row>
    <row r="19" spans="1:7" ht="12.75">
      <c r="A19" s="3">
        <f t="shared" si="1"/>
        <v>7</v>
      </c>
      <c r="B19" s="16" t="s">
        <v>111</v>
      </c>
      <c r="C19" s="13" t="s">
        <v>18</v>
      </c>
      <c r="D19" s="17">
        <v>1000000</v>
      </c>
      <c r="E19" s="17">
        <v>1000000</v>
      </c>
      <c r="F19" s="17">
        <v>0</v>
      </c>
      <c r="G19" s="17">
        <f t="shared" si="0"/>
        <v>0</v>
      </c>
    </row>
    <row r="20" spans="1:7" ht="12.75">
      <c r="A20" s="3">
        <f t="shared" si="1"/>
        <v>8</v>
      </c>
      <c r="B20" s="16" t="s">
        <v>112</v>
      </c>
      <c r="C20" s="13" t="s">
        <v>19</v>
      </c>
      <c r="D20" s="17">
        <v>18115895</v>
      </c>
      <c r="E20" s="17">
        <v>18115895</v>
      </c>
      <c r="F20" s="17">
        <v>2221588.75</v>
      </c>
      <c r="G20" s="17">
        <f t="shared" si="0"/>
        <v>12.263201735271705</v>
      </c>
    </row>
    <row r="21" spans="1:7" ht="25.5">
      <c r="A21" s="11">
        <f t="shared" si="1"/>
        <v>9</v>
      </c>
      <c r="B21" s="12" t="s">
        <v>113</v>
      </c>
      <c r="C21" s="18" t="s">
        <v>4</v>
      </c>
      <c r="D21" s="14">
        <v>2809000</v>
      </c>
      <c r="E21" s="14">
        <v>2809000</v>
      </c>
      <c r="F21" s="14">
        <v>379319.82</v>
      </c>
      <c r="G21" s="14">
        <f t="shared" si="0"/>
        <v>13.50373157707369</v>
      </c>
    </row>
    <row r="22" spans="1:7" ht="38.25">
      <c r="A22" s="3">
        <f t="shared" si="1"/>
        <v>10</v>
      </c>
      <c r="B22" s="16" t="s">
        <v>114</v>
      </c>
      <c r="C22" s="13" t="s">
        <v>20</v>
      </c>
      <c r="D22" s="17">
        <v>2308000</v>
      </c>
      <c r="E22" s="17">
        <v>2308000</v>
      </c>
      <c r="F22" s="17">
        <v>339319.82</v>
      </c>
      <c r="G22" s="17">
        <f t="shared" si="0"/>
        <v>14.701898613518196</v>
      </c>
    </row>
    <row r="23" spans="1:7" ht="25.5">
      <c r="A23" s="3">
        <f t="shared" si="1"/>
        <v>11</v>
      </c>
      <c r="B23" s="16" t="s">
        <v>115</v>
      </c>
      <c r="C23" s="13" t="s">
        <v>116</v>
      </c>
      <c r="D23" s="17">
        <v>501000</v>
      </c>
      <c r="E23" s="17">
        <v>501000</v>
      </c>
      <c r="F23" s="17">
        <v>40000</v>
      </c>
      <c r="G23" s="17">
        <f t="shared" si="0"/>
        <v>7.984031936127744</v>
      </c>
    </row>
    <row r="24" spans="1:7" ht="12.75">
      <c r="A24" s="11">
        <f t="shared" si="1"/>
        <v>12</v>
      </c>
      <c r="B24" s="12" t="s">
        <v>117</v>
      </c>
      <c r="C24" s="18" t="s">
        <v>5</v>
      </c>
      <c r="D24" s="14">
        <v>7344400</v>
      </c>
      <c r="E24" s="14">
        <v>7344400</v>
      </c>
      <c r="F24" s="14">
        <v>36655.75</v>
      </c>
      <c r="G24" s="14">
        <f t="shared" si="0"/>
        <v>0.49909795218125375</v>
      </c>
    </row>
    <row r="25" spans="1:7" ht="12.75">
      <c r="A25" s="3">
        <f t="shared" si="1"/>
        <v>13</v>
      </c>
      <c r="B25" s="16" t="s">
        <v>118</v>
      </c>
      <c r="C25" s="13" t="s">
        <v>21</v>
      </c>
      <c r="D25" s="17">
        <v>570000</v>
      </c>
      <c r="E25" s="17">
        <v>570000</v>
      </c>
      <c r="F25" s="17">
        <v>9519.2</v>
      </c>
      <c r="G25" s="17">
        <f t="shared" si="0"/>
        <v>1.6700350877192984</v>
      </c>
    </row>
    <row r="26" spans="1:7" ht="12.75">
      <c r="A26" s="3">
        <f t="shared" si="1"/>
        <v>14</v>
      </c>
      <c r="B26" s="16" t="s">
        <v>119</v>
      </c>
      <c r="C26" s="13" t="s">
        <v>120</v>
      </c>
      <c r="D26" s="17">
        <v>2403000</v>
      </c>
      <c r="E26" s="17">
        <v>2403000</v>
      </c>
      <c r="F26" s="17">
        <v>0</v>
      </c>
      <c r="G26" s="17">
        <f t="shared" si="0"/>
        <v>0</v>
      </c>
    </row>
    <row r="27" spans="1:7" ht="12.75">
      <c r="A27" s="3">
        <f t="shared" si="1"/>
        <v>15</v>
      </c>
      <c r="B27" s="16" t="s">
        <v>121</v>
      </c>
      <c r="C27" s="13" t="s">
        <v>22</v>
      </c>
      <c r="D27" s="17">
        <v>54000</v>
      </c>
      <c r="E27" s="17">
        <v>54000</v>
      </c>
      <c r="F27" s="17">
        <v>0</v>
      </c>
      <c r="G27" s="17">
        <f t="shared" si="0"/>
        <v>0</v>
      </c>
    </row>
    <row r="28" spans="1:7" ht="12.75">
      <c r="A28" s="3">
        <f t="shared" si="1"/>
        <v>16</v>
      </c>
      <c r="B28" s="16" t="s">
        <v>122</v>
      </c>
      <c r="C28" s="13" t="s">
        <v>99</v>
      </c>
      <c r="D28" s="17">
        <v>471000</v>
      </c>
      <c r="E28" s="17">
        <v>471000</v>
      </c>
      <c r="F28" s="17">
        <v>0</v>
      </c>
      <c r="G28" s="17">
        <f t="shared" si="0"/>
        <v>0</v>
      </c>
    </row>
    <row r="29" spans="1:7" ht="12.75">
      <c r="A29" s="3">
        <f t="shared" si="1"/>
        <v>17</v>
      </c>
      <c r="B29" s="16" t="s">
        <v>123</v>
      </c>
      <c r="C29" s="13" t="s">
        <v>23</v>
      </c>
      <c r="D29" s="17">
        <v>997400</v>
      </c>
      <c r="E29" s="17">
        <v>997400</v>
      </c>
      <c r="F29" s="17">
        <v>0</v>
      </c>
      <c r="G29" s="17">
        <f t="shared" si="0"/>
        <v>0</v>
      </c>
    </row>
    <row r="30" spans="1:7" ht="12.75">
      <c r="A30" s="3">
        <f t="shared" si="1"/>
        <v>18</v>
      </c>
      <c r="B30" s="16" t="s">
        <v>124</v>
      </c>
      <c r="C30" s="13" t="s">
        <v>24</v>
      </c>
      <c r="D30" s="17">
        <v>2849000</v>
      </c>
      <c r="E30" s="17">
        <v>2849000</v>
      </c>
      <c r="F30" s="17">
        <v>27136.55</v>
      </c>
      <c r="G30" s="17">
        <f t="shared" si="0"/>
        <v>0.9524938574938574</v>
      </c>
    </row>
    <row r="31" spans="1:7" ht="12.75">
      <c r="A31" s="11">
        <f t="shared" si="1"/>
        <v>19</v>
      </c>
      <c r="B31" s="12" t="s">
        <v>125</v>
      </c>
      <c r="C31" s="18" t="s">
        <v>6</v>
      </c>
      <c r="D31" s="14">
        <v>6762000</v>
      </c>
      <c r="E31" s="14">
        <v>6762000</v>
      </c>
      <c r="F31" s="14">
        <v>14743.6</v>
      </c>
      <c r="G31" s="14">
        <f t="shared" si="0"/>
        <v>0.21803608399881694</v>
      </c>
    </row>
    <row r="32" spans="1:7" ht="12.75">
      <c r="A32" s="3">
        <f t="shared" si="1"/>
        <v>20</v>
      </c>
      <c r="B32" s="16" t="s">
        <v>126</v>
      </c>
      <c r="C32" s="13" t="s">
        <v>25</v>
      </c>
      <c r="D32" s="17">
        <v>200000</v>
      </c>
      <c r="E32" s="17">
        <v>200000</v>
      </c>
      <c r="F32" s="17">
        <v>0</v>
      </c>
      <c r="G32" s="17">
        <f t="shared" si="0"/>
        <v>0</v>
      </c>
    </row>
    <row r="33" spans="1:7" ht="18" customHeight="1">
      <c r="A33" s="3">
        <f t="shared" si="1"/>
        <v>21</v>
      </c>
      <c r="B33" s="16" t="s">
        <v>127</v>
      </c>
      <c r="C33" s="13" t="s">
        <v>128</v>
      </c>
      <c r="D33" s="17">
        <v>6562000</v>
      </c>
      <c r="E33" s="17">
        <v>6562000</v>
      </c>
      <c r="F33" s="17">
        <v>14743.6</v>
      </c>
      <c r="G33" s="17">
        <f t="shared" si="0"/>
        <v>0.22468149954282232</v>
      </c>
    </row>
    <row r="34" spans="1:7" ht="12.75">
      <c r="A34" s="11">
        <f t="shared" si="1"/>
        <v>22</v>
      </c>
      <c r="B34" s="12" t="s">
        <v>129</v>
      </c>
      <c r="C34" s="18" t="s">
        <v>7</v>
      </c>
      <c r="D34" s="14">
        <v>2022000</v>
      </c>
      <c r="E34" s="14">
        <v>2022000</v>
      </c>
      <c r="F34" s="14">
        <v>0</v>
      </c>
      <c r="G34" s="14">
        <f t="shared" si="0"/>
        <v>0</v>
      </c>
    </row>
    <row r="35" spans="1:7" ht="12.75">
      <c r="A35" s="3">
        <f t="shared" si="1"/>
        <v>23</v>
      </c>
      <c r="B35" s="16" t="s">
        <v>130</v>
      </c>
      <c r="C35" s="13" t="s">
        <v>26</v>
      </c>
      <c r="D35" s="17">
        <v>2022000</v>
      </c>
      <c r="E35" s="17">
        <v>2022000</v>
      </c>
      <c r="F35" s="17">
        <v>0</v>
      </c>
      <c r="G35" s="17">
        <f t="shared" si="0"/>
        <v>0</v>
      </c>
    </row>
    <row r="36" spans="1:7" ht="12.75">
      <c r="A36" s="11">
        <f t="shared" si="1"/>
        <v>24</v>
      </c>
      <c r="B36" s="12" t="s">
        <v>131</v>
      </c>
      <c r="C36" s="18" t="s">
        <v>8</v>
      </c>
      <c r="D36" s="14">
        <v>453525364</v>
      </c>
      <c r="E36" s="14">
        <v>453525364</v>
      </c>
      <c r="F36" s="14">
        <v>47316033.85</v>
      </c>
      <c r="G36" s="14">
        <f t="shared" si="0"/>
        <v>10.432941044946716</v>
      </c>
    </row>
    <row r="37" spans="1:7" ht="12.75">
      <c r="A37" s="3">
        <f t="shared" si="1"/>
        <v>25</v>
      </c>
      <c r="B37" s="16" t="s">
        <v>132</v>
      </c>
      <c r="C37" s="13" t="s">
        <v>27</v>
      </c>
      <c r="D37" s="17">
        <v>188917144</v>
      </c>
      <c r="E37" s="17">
        <v>188917144</v>
      </c>
      <c r="F37" s="17">
        <v>15537052.84</v>
      </c>
      <c r="G37" s="17">
        <f t="shared" si="0"/>
        <v>8.224268327918402</v>
      </c>
    </row>
    <row r="38" spans="1:7" ht="12.75">
      <c r="A38" s="3">
        <f t="shared" si="1"/>
        <v>26</v>
      </c>
      <c r="B38" s="16" t="s">
        <v>133</v>
      </c>
      <c r="C38" s="13" t="s">
        <v>28</v>
      </c>
      <c r="D38" s="17">
        <v>246127670</v>
      </c>
      <c r="E38" s="17">
        <v>246127670</v>
      </c>
      <c r="F38" s="17">
        <v>31195289.52</v>
      </c>
      <c r="G38" s="17">
        <f t="shared" si="0"/>
        <v>12.674434174751664</v>
      </c>
    </row>
    <row r="39" spans="1:7" ht="12.75">
      <c r="A39" s="3">
        <f t="shared" si="1"/>
        <v>27</v>
      </c>
      <c r="B39" s="16" t="s">
        <v>134</v>
      </c>
      <c r="C39" s="13" t="s">
        <v>29</v>
      </c>
      <c r="D39" s="17">
        <v>12891200</v>
      </c>
      <c r="E39" s="17">
        <v>12891200</v>
      </c>
      <c r="F39" s="17">
        <v>14000</v>
      </c>
      <c r="G39" s="17">
        <f t="shared" si="0"/>
        <v>0.10860121633362295</v>
      </c>
    </row>
    <row r="40" spans="1:7" ht="12.75">
      <c r="A40" s="3">
        <f t="shared" si="1"/>
        <v>28</v>
      </c>
      <c r="B40" s="16" t="s">
        <v>135</v>
      </c>
      <c r="C40" s="13" t="s">
        <v>30</v>
      </c>
      <c r="D40" s="17">
        <v>5589350</v>
      </c>
      <c r="E40" s="17">
        <v>5589350</v>
      </c>
      <c r="F40" s="17">
        <v>569691.49</v>
      </c>
      <c r="G40" s="17">
        <f t="shared" si="0"/>
        <v>10.192446169948205</v>
      </c>
    </row>
    <row r="41" spans="1:7" ht="12.75">
      <c r="A41" s="11">
        <f t="shared" si="1"/>
        <v>29</v>
      </c>
      <c r="B41" s="12" t="s">
        <v>136</v>
      </c>
      <c r="C41" s="18" t="s">
        <v>9</v>
      </c>
      <c r="D41" s="14">
        <v>6976400</v>
      </c>
      <c r="E41" s="14">
        <v>6976400</v>
      </c>
      <c r="F41" s="14">
        <v>494770.52</v>
      </c>
      <c r="G41" s="14">
        <f t="shared" si="0"/>
        <v>7.09206066165931</v>
      </c>
    </row>
    <row r="42" spans="1:7" ht="12.75">
      <c r="A42" s="3">
        <f t="shared" si="1"/>
        <v>30</v>
      </c>
      <c r="B42" s="16" t="s">
        <v>137</v>
      </c>
      <c r="C42" s="13" t="s">
        <v>31</v>
      </c>
      <c r="D42" s="17">
        <v>5656900</v>
      </c>
      <c r="E42" s="17">
        <v>5656900</v>
      </c>
      <c r="F42" s="17">
        <v>305322.83</v>
      </c>
      <c r="G42" s="17">
        <f t="shared" si="0"/>
        <v>5.3973524368470365</v>
      </c>
    </row>
    <row r="43" spans="1:7" ht="12.75">
      <c r="A43" s="3">
        <f t="shared" si="1"/>
        <v>31</v>
      </c>
      <c r="B43" s="16" t="s">
        <v>138</v>
      </c>
      <c r="C43" s="13" t="s">
        <v>32</v>
      </c>
      <c r="D43" s="17">
        <v>1319500</v>
      </c>
      <c r="E43" s="17">
        <v>1319500</v>
      </c>
      <c r="F43" s="17">
        <v>189447.69</v>
      </c>
      <c r="G43" s="17">
        <f t="shared" si="0"/>
        <v>14.357536187949982</v>
      </c>
    </row>
    <row r="44" spans="1:7" ht="12.75">
      <c r="A44" s="11">
        <f t="shared" si="1"/>
        <v>32</v>
      </c>
      <c r="B44" s="12" t="s">
        <v>139</v>
      </c>
      <c r="C44" s="18" t="s">
        <v>10</v>
      </c>
      <c r="D44" s="14">
        <v>65905400</v>
      </c>
      <c r="E44" s="14">
        <v>65905400</v>
      </c>
      <c r="F44" s="14">
        <f>F45+F46+F47</f>
        <v>8466975.11</v>
      </c>
      <c r="G44" s="14">
        <f t="shared" si="0"/>
        <v>12.847164435691155</v>
      </c>
    </row>
    <row r="45" spans="1:7" ht="12.75">
      <c r="A45" s="3">
        <f t="shared" si="1"/>
        <v>33</v>
      </c>
      <c r="B45" s="16" t="s">
        <v>140</v>
      </c>
      <c r="C45" s="13" t="s">
        <v>33</v>
      </c>
      <c r="D45" s="17">
        <v>3048000</v>
      </c>
      <c r="E45" s="17">
        <v>3048000</v>
      </c>
      <c r="F45" s="17">
        <v>479154.5</v>
      </c>
      <c r="G45" s="17">
        <f t="shared" si="0"/>
        <v>15.720291994750657</v>
      </c>
    </row>
    <row r="46" spans="1:7" ht="12.75">
      <c r="A46" s="3">
        <f t="shared" si="1"/>
        <v>34</v>
      </c>
      <c r="B46" s="16" t="s">
        <v>141</v>
      </c>
      <c r="C46" s="13" t="s">
        <v>34</v>
      </c>
      <c r="D46" s="17">
        <v>58494400</v>
      </c>
      <c r="E46" s="17">
        <v>58494400</v>
      </c>
      <c r="F46" s="17">
        <f>6828121.25+948372.18</f>
        <v>7776493.43</v>
      </c>
      <c r="G46" s="17">
        <f t="shared" si="0"/>
        <v>13.294423790995378</v>
      </c>
    </row>
    <row r="47" spans="1:7" ht="12.75">
      <c r="A47" s="3">
        <f t="shared" si="1"/>
        <v>35</v>
      </c>
      <c r="B47" s="16" t="s">
        <v>142</v>
      </c>
      <c r="C47" s="13" t="s">
        <v>35</v>
      </c>
      <c r="D47" s="17">
        <v>4363000</v>
      </c>
      <c r="E47" s="17">
        <v>4363000</v>
      </c>
      <c r="F47" s="17">
        <v>211327.18</v>
      </c>
      <c r="G47" s="17">
        <f t="shared" si="0"/>
        <v>4.843620903048361</v>
      </c>
    </row>
    <row r="48" spans="1:7" ht="12.75">
      <c r="A48" s="11">
        <f t="shared" si="1"/>
        <v>36</v>
      </c>
      <c r="B48" s="12" t="s">
        <v>143</v>
      </c>
      <c r="C48" s="18" t="s">
        <v>11</v>
      </c>
      <c r="D48" s="14">
        <v>21269930</v>
      </c>
      <c r="E48" s="14">
        <v>21269930</v>
      </c>
      <c r="F48" s="14">
        <v>2342697.6</v>
      </c>
      <c r="G48" s="14">
        <f t="shared" si="0"/>
        <v>11.014129336579858</v>
      </c>
    </row>
    <row r="49" spans="1:7" ht="12.75">
      <c r="A49" s="3">
        <f t="shared" si="1"/>
        <v>37</v>
      </c>
      <c r="B49" s="16" t="s">
        <v>193</v>
      </c>
      <c r="C49" s="13" t="s">
        <v>194</v>
      </c>
      <c r="D49" s="17">
        <v>4314700</v>
      </c>
      <c r="E49" s="17">
        <v>4314700</v>
      </c>
      <c r="F49" s="17">
        <v>596774.35</v>
      </c>
      <c r="G49" s="17">
        <f t="shared" si="0"/>
        <v>13.831189885739448</v>
      </c>
    </row>
    <row r="50" spans="1:7" ht="12.75">
      <c r="A50" s="3">
        <f t="shared" si="1"/>
        <v>38</v>
      </c>
      <c r="B50" s="16" t="s">
        <v>144</v>
      </c>
      <c r="C50" s="13" t="s">
        <v>145</v>
      </c>
      <c r="D50" s="17">
        <v>16955230</v>
      </c>
      <c r="E50" s="17">
        <v>16955230</v>
      </c>
      <c r="F50" s="17">
        <v>1745923.25</v>
      </c>
      <c r="G50" s="17">
        <f t="shared" si="0"/>
        <v>10.297254888314697</v>
      </c>
    </row>
    <row r="51" spans="1:7" ht="38.25">
      <c r="A51" s="11">
        <f t="shared" si="1"/>
        <v>39</v>
      </c>
      <c r="B51" s="12" t="s">
        <v>146</v>
      </c>
      <c r="C51" s="18" t="s">
        <v>16</v>
      </c>
      <c r="D51" s="14">
        <v>138884376</v>
      </c>
      <c r="E51" s="14">
        <v>138884376</v>
      </c>
      <c r="F51" s="14">
        <v>12838000</v>
      </c>
      <c r="G51" s="14">
        <f t="shared" si="0"/>
        <v>9.2436603524071</v>
      </c>
    </row>
    <row r="52" spans="1:7" ht="28.5" customHeight="1">
      <c r="A52" s="3">
        <f t="shared" si="1"/>
        <v>40</v>
      </c>
      <c r="B52" s="16" t="s">
        <v>147</v>
      </c>
      <c r="C52" s="13" t="s">
        <v>36</v>
      </c>
      <c r="D52" s="17">
        <v>40332000</v>
      </c>
      <c r="E52" s="17">
        <v>40332000</v>
      </c>
      <c r="F52" s="17">
        <v>6722000</v>
      </c>
      <c r="G52" s="17">
        <f t="shared" si="0"/>
        <v>16.666666666666664</v>
      </c>
    </row>
    <row r="53" spans="1:7" ht="12.75">
      <c r="A53" s="3">
        <f t="shared" si="1"/>
        <v>41</v>
      </c>
      <c r="B53" s="16" t="s">
        <v>148</v>
      </c>
      <c r="C53" s="13" t="s">
        <v>37</v>
      </c>
      <c r="D53" s="17">
        <v>98552376</v>
      </c>
      <c r="E53" s="17">
        <v>98552376</v>
      </c>
      <c r="F53" s="17">
        <v>6116000</v>
      </c>
      <c r="G53" s="17">
        <f t="shared" si="0"/>
        <v>6.205837188542263</v>
      </c>
    </row>
    <row r="54" spans="2:7" ht="12.75">
      <c r="B54" s="27" t="s">
        <v>149</v>
      </c>
      <c r="C54" s="27"/>
      <c r="D54" s="15">
        <f>754620505</f>
        <v>754620505</v>
      </c>
      <c r="E54" s="15">
        <f>754620505+2439000</f>
        <v>757059505</v>
      </c>
      <c r="F54" s="15">
        <f>77579035.4+948372.18</f>
        <v>78527407.58000001</v>
      </c>
      <c r="G54" s="15">
        <f>F54/E54*100</f>
        <v>10.372686302908251</v>
      </c>
    </row>
    <row r="57" spans="4:5" ht="11.25">
      <c r="D57" s="28"/>
      <c r="E57" s="28"/>
    </row>
    <row r="58" ht="11.25">
      <c r="E58" s="28"/>
    </row>
  </sheetData>
  <mergeCells count="8">
    <mergeCell ref="B54:C54"/>
    <mergeCell ref="E9:E11"/>
    <mergeCell ref="D9:D11"/>
    <mergeCell ref="F9:G10"/>
    <mergeCell ref="A7:G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glubokovskaya</cp:lastModifiedBy>
  <cp:lastPrinted>2013-04-02T10:56:49Z</cp:lastPrinted>
  <dcterms:created xsi:type="dcterms:W3CDTF">1996-10-08T23:32:33Z</dcterms:created>
  <dcterms:modified xsi:type="dcterms:W3CDTF">2013-04-02T10:57:06Z</dcterms:modified>
  <cp:category/>
  <cp:version/>
  <cp:contentType/>
  <cp:contentStatus/>
</cp:coreProperties>
</file>